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tidelandsignalcorporati-my.sharepoint.com/personal/cwq_tidelandsignal_com/Documents/IALA/2015-Korea-October/"/>
    </mc:Choice>
  </mc:AlternateContent>
  <bookViews>
    <workbookView xWindow="0" yWindow="45" windowWidth="15480" windowHeight="10740"/>
  </bookViews>
  <sheets>
    <sheet name="Current October 2015" sheetId="3" r:id="rId1"/>
    <sheet name="09-12-12" sheetId="1" r:id="rId2"/>
  </sheets>
  <definedNames>
    <definedName name="_xlnm.Print_Area" localSheetId="0">'Current October 2015'!$A$1:$H$49</definedName>
  </definedNames>
  <calcPr calcId="152511"/>
</workbook>
</file>

<file path=xl/calcChain.xml><?xml version="1.0" encoding="utf-8"?>
<calcChain xmlns="http://schemas.openxmlformats.org/spreadsheetml/2006/main">
  <c r="C94" i="3" l="1"/>
  <c r="D94" i="3"/>
  <c r="E89" i="3"/>
  <c r="B90" i="3"/>
  <c r="E90" i="3" s="1"/>
  <c r="B91" i="3" s="1"/>
  <c r="E91" i="3" s="1"/>
  <c r="B89" i="3"/>
  <c r="E51" i="3" l="1"/>
  <c r="B52" i="3" s="1"/>
  <c r="E52" i="3" s="1"/>
  <c r="B53" i="3" s="1"/>
  <c r="E53" i="3" s="1"/>
  <c r="B54" i="3" s="1"/>
  <c r="E54" i="3" s="1"/>
  <c r="B55" i="3" s="1"/>
  <c r="E55" i="3" s="1"/>
  <c r="B56" i="3" s="1"/>
  <c r="E56" i="3" s="1"/>
  <c r="B57" i="3" s="1"/>
  <c r="E57" i="3" s="1"/>
  <c r="B58" i="3" s="1"/>
  <c r="E58" i="3" s="1"/>
  <c r="B59" i="3" s="1"/>
  <c r="E59" i="3" s="1"/>
  <c r="B60" i="3" s="1"/>
  <c r="E60" i="3" s="1"/>
  <c r="B61" i="3" s="1"/>
  <c r="E61" i="3" s="1"/>
  <c r="B62" i="3" s="1"/>
  <c r="E62" i="3" s="1"/>
  <c r="B63" i="3" s="1"/>
  <c r="E63" i="3" s="1"/>
  <c r="B64" i="3" s="1"/>
  <c r="E64" i="3" s="1"/>
  <c r="B65" i="3" s="1"/>
  <c r="E65" i="3" s="1"/>
  <c r="B66" i="3" s="1"/>
  <c r="E66" i="3" s="1"/>
  <c r="B67" i="3" s="1"/>
  <c r="E67" i="3" s="1"/>
  <c r="B68" i="3" s="1"/>
  <c r="E68" i="3" s="1"/>
  <c r="B69" i="3" s="1"/>
  <c r="E69" i="3" s="1"/>
  <c r="B70" i="3" s="1"/>
  <c r="E70" i="3" s="1"/>
  <c r="B71" i="3" s="1"/>
  <c r="E71" i="3" s="1"/>
  <c r="B72" i="3" s="1"/>
  <c r="E72" i="3" s="1"/>
  <c r="B73" i="3" s="1"/>
  <c r="E73" i="3" s="1"/>
  <c r="B74" i="3" s="1"/>
  <c r="E74" i="3" s="1"/>
  <c r="B75" i="3" s="1"/>
  <c r="E75" i="3" s="1"/>
  <c r="B76" i="3" s="1"/>
  <c r="E76" i="3" s="1"/>
  <c r="B77" i="3" s="1"/>
  <c r="E77" i="3" s="1"/>
  <c r="B78" i="3" s="1"/>
  <c r="E78" i="3" s="1"/>
  <c r="B79" i="3" s="1"/>
  <c r="E79" i="3" s="1"/>
  <c r="B80" i="3" s="1"/>
  <c r="E80" i="3" s="1"/>
  <c r="B81" i="3" s="1"/>
  <c r="E81" i="3" s="1"/>
  <c r="B82" i="3" s="1"/>
  <c r="E82" i="3" s="1"/>
  <c r="B83" i="3" s="1"/>
  <c r="E83" i="3" s="1"/>
  <c r="B84" i="3" s="1"/>
  <c r="E84" i="3" s="1"/>
  <c r="E94" i="3"/>
  <c r="E5" i="3"/>
  <c r="B6" i="3" s="1"/>
  <c r="E6" i="3" s="1"/>
  <c r="B7" i="3" s="1"/>
  <c r="E7" i="3" s="1"/>
  <c r="G184" i="1"/>
  <c r="G185" i="1"/>
  <c r="G186" i="1"/>
  <c r="G187" i="1"/>
  <c r="G188" i="1"/>
  <c r="G189" i="1"/>
  <c r="G190" i="1"/>
  <c r="G191" i="1"/>
  <c r="G192" i="1"/>
  <c r="G193" i="1"/>
  <c r="H183" i="1"/>
  <c r="G173" i="1"/>
  <c r="G174" i="1"/>
  <c r="G175" i="1"/>
  <c r="G176" i="1"/>
  <c r="G177" i="1"/>
  <c r="G178" i="1"/>
  <c r="G179" i="1"/>
  <c r="G180" i="1"/>
  <c r="G181" i="1"/>
  <c r="H171" i="1"/>
  <c r="H173" i="1"/>
  <c r="G161" i="1"/>
  <c r="G162" i="1"/>
  <c r="G163" i="1"/>
  <c r="G164" i="1"/>
  <c r="G165" i="1"/>
  <c r="G166" i="1"/>
  <c r="G167" i="1"/>
  <c r="G168" i="1"/>
  <c r="G169" i="1"/>
  <c r="G89" i="1"/>
  <c r="H91" i="1"/>
  <c r="H100" i="1"/>
  <c r="H103" i="1"/>
  <c r="H107" i="1"/>
  <c r="H109" i="1"/>
  <c r="H112" i="1"/>
  <c r="H159" i="1"/>
  <c r="H161" i="1"/>
  <c r="H16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92" i="1"/>
  <c r="G94" i="1"/>
  <c r="G95" i="1"/>
  <c r="G96" i="1"/>
  <c r="G97" i="1"/>
  <c r="G99" i="1"/>
  <c r="G101" i="1"/>
  <c r="G104" i="1"/>
  <c r="G105" i="1"/>
  <c r="G110" i="1"/>
  <c r="G114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B85" i="3" l="1"/>
  <c r="E85" i="3" s="1"/>
  <c r="B86" i="3" s="1"/>
  <c r="E86" i="3" s="1"/>
  <c r="B87" i="3" s="1"/>
  <c r="E87" i="3" s="1"/>
  <c r="B88" i="3" s="1"/>
  <c r="E88" i="3" s="1"/>
  <c r="H5" i="3"/>
  <c r="H7" i="3"/>
  <c r="B8" i="3"/>
  <c r="E8" i="3" s="1"/>
  <c r="H8" i="3" l="1"/>
  <c r="B9" i="3"/>
  <c r="E9" i="3" s="1"/>
  <c r="B10" i="3" s="1"/>
  <c r="E10" i="3" s="1"/>
  <c r="H10" i="3" l="1"/>
  <c r="B11" i="3"/>
  <c r="E11" i="3" s="1"/>
  <c r="B12" i="3" l="1"/>
  <c r="E12" i="3" s="1"/>
  <c r="B13" i="3" s="1"/>
  <c r="E13" i="3" s="1"/>
  <c r="B14" i="3" s="1"/>
  <c r="E14" i="3" s="1"/>
  <c r="H11" i="3"/>
  <c r="H14" i="3" l="1"/>
  <c r="B15" i="3"/>
  <c r="E15" i="3" s="1"/>
  <c r="H15" i="3" l="1"/>
  <c r="B16" i="3"/>
  <c r="E16" i="3" s="1"/>
  <c r="B17" i="3" l="1"/>
  <c r="E17" i="3" s="1"/>
  <c r="H16" i="3"/>
  <c r="B18" i="3" l="1"/>
  <c r="E18" i="3" s="1"/>
  <c r="H17" i="3"/>
  <c r="H18" i="3" l="1"/>
  <c r="B19" i="3"/>
  <c r="E19" i="3" s="1"/>
  <c r="H19" i="3" l="1"/>
  <c r="B20" i="3"/>
  <c r="E20" i="3" s="1"/>
  <c r="B21" i="3" s="1"/>
  <c r="E21" i="3" s="1"/>
  <c r="B22" i="3" s="1"/>
  <c r="E22" i="3" s="1"/>
  <c r="H22" i="3" l="1"/>
  <c r="B23" i="3"/>
  <c r="E23" i="3" s="1"/>
  <c r="H23" i="3" l="1"/>
  <c r="B24" i="3"/>
  <c r="E24" i="3" s="1"/>
  <c r="B25" i="3" l="1"/>
  <c r="E25" i="3" s="1"/>
  <c r="B26" i="3" l="1"/>
  <c r="E26" i="3" s="1"/>
  <c r="B27" i="3" l="1"/>
  <c r="E27" i="3" s="1"/>
  <c r="H27" i="3" l="1"/>
  <c r="B28" i="3"/>
  <c r="E28" i="3" s="1"/>
  <c r="H28" i="3" l="1"/>
  <c r="B29" i="3"/>
  <c r="E29" i="3" s="1"/>
  <c r="B30" i="3" l="1"/>
  <c r="E30" i="3" s="1"/>
  <c r="B31" i="3" l="1"/>
  <c r="E31" i="3" s="1"/>
  <c r="H30" i="3"/>
  <c r="B32" i="3" l="1"/>
  <c r="E32" i="3" s="1"/>
  <c r="B33" i="3" l="1"/>
  <c r="E33" i="3" s="1"/>
  <c r="B34" i="3" s="1"/>
  <c r="E34" i="3" s="1"/>
  <c r="B35" i="3" s="1"/>
  <c r="E35" i="3" s="1"/>
  <c r="B36" i="3" s="1"/>
  <c r="E36" i="3" s="1"/>
  <c r="B37" i="3" s="1"/>
  <c r="E37" i="3" s="1"/>
  <c r="B38" i="3" s="1"/>
  <c r="E38" i="3" s="1"/>
  <c r="B39" i="3" s="1"/>
  <c r="E39" i="3" s="1"/>
  <c r="B40" i="3" s="1"/>
  <c r="E40" i="3" s="1"/>
  <c r="B41" i="3" s="1"/>
  <c r="E41" i="3" s="1"/>
  <c r="B42" i="3" s="1"/>
  <c r="E42" i="3" s="1"/>
  <c r="B43" i="3" s="1"/>
  <c r="E43" i="3" s="1"/>
  <c r="B44" i="3" s="1"/>
  <c r="E44" i="3" s="1"/>
  <c r="B45" i="3" s="1"/>
  <c r="E45" i="3" s="1"/>
  <c r="B46" i="3" s="1"/>
  <c r="E46" i="3" s="1"/>
  <c r="B47" i="3" s="1"/>
  <c r="E47" i="3" s="1"/>
  <c r="B48" i="3" s="1"/>
  <c r="E48" i="3" s="1"/>
  <c r="B49" i="3" s="1"/>
  <c r="E49" i="3" s="1"/>
</calcChain>
</file>

<file path=xl/sharedStrings.xml><?xml version="1.0" encoding="utf-8"?>
<sst xmlns="http://schemas.openxmlformats.org/spreadsheetml/2006/main" count="282" uniqueCount="172">
  <si>
    <t>Date</t>
  </si>
  <si>
    <t>Check #</t>
  </si>
  <si>
    <t>Description</t>
  </si>
  <si>
    <t>Debit</t>
  </si>
  <si>
    <t>Posted</t>
  </si>
  <si>
    <t>Credit</t>
  </si>
  <si>
    <t>Check Book</t>
  </si>
  <si>
    <t>Euros</t>
  </si>
  <si>
    <t>Balance</t>
  </si>
  <si>
    <t>Lans Mansner</t>
  </si>
  <si>
    <t>W/T</t>
  </si>
  <si>
    <t>Gisman - Booth Refund</t>
  </si>
  <si>
    <t>VOID</t>
  </si>
  <si>
    <t>Transas - Booth Refund</t>
  </si>
  <si>
    <t>BECO - Booth Refund</t>
  </si>
  <si>
    <t>Terma A/S - Booth Refund</t>
  </si>
  <si>
    <t>Sofrelog - Booth Refund</t>
  </si>
  <si>
    <t>Chaohu Yinhuan - Booth Refund</t>
  </si>
  <si>
    <t>Carmanah - Booth Refund</t>
  </si>
  <si>
    <t>Mobilis - Booth Refund</t>
  </si>
  <si>
    <t>LMV - Booth Refund</t>
  </si>
  <si>
    <t>Selex - Booth Refund</t>
  </si>
  <si>
    <t>Tideland Signal - Booth Refund</t>
  </si>
  <si>
    <t>Sabik - Booth Refund</t>
  </si>
  <si>
    <t>Nippon Koki - Booth Refund</t>
  </si>
  <si>
    <t>Floatex - Booth Refund</t>
  </si>
  <si>
    <t>AMS - Booth Refund</t>
  </si>
  <si>
    <t>API - Pharos Marine - Booth Refund</t>
  </si>
  <si>
    <r>
      <t>1055</t>
    </r>
    <r>
      <rPr>
        <b/>
        <sz val="10"/>
        <rFont val="Arial"/>
        <family val="2"/>
      </rPr>
      <t>*</t>
    </r>
  </si>
  <si>
    <t>SNAF - Booth Refund</t>
  </si>
  <si>
    <t>Wealth Marine - Booth Refund</t>
  </si>
  <si>
    <t>Gatehouse - Booth Refund</t>
  </si>
  <si>
    <t>Atlas Elektronik GmbH - Booth Refund</t>
  </si>
  <si>
    <t>Lockheed Martin - Booth Refund</t>
  </si>
  <si>
    <t>Zenilite - Booth Refund</t>
  </si>
  <si>
    <t>Pintsch Bamag - Booth Refund</t>
  </si>
  <si>
    <t>Norcontrol A/S - Booth Refund</t>
  </si>
  <si>
    <t>HITT - Booth Refund</t>
  </si>
  <si>
    <t>Barco - Booth Refund</t>
  </si>
  <si>
    <t>Vega - Booth Refund</t>
  </si>
  <si>
    <t>Navtek - Booth Refund</t>
  </si>
  <si>
    <t>Plath GMBH - Booth Refund</t>
  </si>
  <si>
    <t>API - Copies and Printing IMC</t>
  </si>
  <si>
    <t>Interest Earned</t>
  </si>
  <si>
    <t>Federal Withholding</t>
  </si>
  <si>
    <t>Fee for Transactions Exceeding Limit</t>
  </si>
  <si>
    <t>7/13/06</t>
  </si>
  <si>
    <t>Tideland Signal</t>
  </si>
  <si>
    <t>Australian Maritime Systems</t>
  </si>
  <si>
    <t>Sealite Pty., Ltd.</t>
  </si>
  <si>
    <t>Shanghai Navigation Aids Factory</t>
  </si>
  <si>
    <t>Australian Maritime Safety Authority</t>
  </si>
  <si>
    <t>Plath GmbH</t>
  </si>
  <si>
    <t>Floatex SRL</t>
  </si>
  <si>
    <t>National Ports Authority of South Africa</t>
  </si>
  <si>
    <t>Transas Ltd.</t>
  </si>
  <si>
    <t>United Star</t>
  </si>
  <si>
    <t>Gisman</t>
  </si>
  <si>
    <t>Check Order</t>
  </si>
  <si>
    <t>Check Enclosure Fee</t>
  </si>
  <si>
    <t>Floatex</t>
  </si>
  <si>
    <t>Sabik</t>
  </si>
  <si>
    <t>MDS</t>
  </si>
  <si>
    <t>Tideland Signal Corporation</t>
  </si>
  <si>
    <t>Norweigian Coastal Administration</t>
  </si>
  <si>
    <t>Credit - IALA Refund</t>
  </si>
  <si>
    <t>Wire Transfer Fee</t>
  </si>
  <si>
    <t>Shanghai - IALA Refund</t>
  </si>
  <si>
    <t>Deposit</t>
  </si>
  <si>
    <t>Reimbursement</t>
  </si>
  <si>
    <t>IALA IM Dues</t>
  </si>
  <si>
    <t>W/T Fee</t>
  </si>
  <si>
    <t>Fee for Wire Transfer</t>
  </si>
  <si>
    <t>Balance as of October 31, 2007</t>
  </si>
  <si>
    <t>Sabik Plane Tickets</t>
  </si>
  <si>
    <t>Rudy Zuurbier</t>
  </si>
  <si>
    <t>Nippon Koki</t>
  </si>
  <si>
    <t>Marine Data Solutions</t>
  </si>
  <si>
    <t>AMS IMC Flights (3)</t>
  </si>
  <si>
    <t>4/10/2008</t>
  </si>
  <si>
    <t>Nippon Koki IMC Flights</t>
  </si>
  <si>
    <t>Balance in IALA US Account</t>
  </si>
  <si>
    <t>Balance in IALA Euros Account</t>
  </si>
  <si>
    <t>Deposit into IALA Euros Account</t>
  </si>
  <si>
    <t>IALA Deposit c/o TSC</t>
  </si>
  <si>
    <t>3/02/2008</t>
  </si>
  <si>
    <t>Australian Maritime Services</t>
  </si>
  <si>
    <t>Wire Transfer in IALA Euros Account</t>
  </si>
  <si>
    <t>South Africa Account</t>
  </si>
  <si>
    <t>Tideland Euros Account</t>
  </si>
  <si>
    <t>Transfers to US Account</t>
  </si>
  <si>
    <t>520 - VOID</t>
  </si>
  <si>
    <t>Floatex Booth Refund</t>
  </si>
  <si>
    <t>Vega Booth Refund</t>
  </si>
  <si>
    <t>Australian Maritime Systems Refund</t>
  </si>
  <si>
    <t>Pharos Marine Booth Refund</t>
  </si>
  <si>
    <t>Marine Data Solutions Booth Refund</t>
  </si>
  <si>
    <t>Tideland Signal Corporation Refund</t>
  </si>
  <si>
    <t>La Maquinista Valenciana Refund</t>
  </si>
  <si>
    <t>Sofrelog Booth Refund</t>
  </si>
  <si>
    <t>Mediterraneo Servicios Booth Refund</t>
  </si>
  <si>
    <t>Terma Booth Refund</t>
  </si>
  <si>
    <t>Transas Booth Refund</t>
  </si>
  <si>
    <t>Sealite Booth Refund</t>
  </si>
  <si>
    <t>Carmanah Booth Refund</t>
  </si>
  <si>
    <t>United Star Navigation Refund</t>
  </si>
  <si>
    <t>Pintsch-Bamag Refund</t>
  </si>
  <si>
    <t>Zeni Lite Refund</t>
  </si>
  <si>
    <t>10/20/1010</t>
  </si>
  <si>
    <t>Sabik Refund</t>
  </si>
  <si>
    <t>10/20/1011</t>
  </si>
  <si>
    <t>10/20/1012</t>
  </si>
  <si>
    <t>Kelvin Hughes Booth Refund</t>
  </si>
  <si>
    <t>Shanghai Navigation Refund</t>
  </si>
  <si>
    <t>Rokem Refund</t>
  </si>
  <si>
    <t>Elman Booth Refund</t>
  </si>
  <si>
    <t>Kannad Booth Refund</t>
  </si>
  <si>
    <t>Windside Booth Refund</t>
  </si>
  <si>
    <t>Atlas Maritime - Booth Refund</t>
  </si>
  <si>
    <t>Jeppesen Marine Booth Refund</t>
  </si>
  <si>
    <t>OMC - Booth Refund</t>
  </si>
  <si>
    <t>Thales - Booth Refund</t>
  </si>
  <si>
    <t>SAAB - Booth Refund</t>
  </si>
  <si>
    <t>Exact Earth Booth Refund</t>
  </si>
  <si>
    <t>CNS Systems Booth Refund</t>
  </si>
  <si>
    <t>SAMSA Booth Refund</t>
  </si>
  <si>
    <t>GEM Booth Refund</t>
  </si>
  <si>
    <t>VOID CHECK #520</t>
  </si>
  <si>
    <t>Balance in Accounts</t>
  </si>
  <si>
    <t>Wire Transfer  from TSC Euros Account</t>
  </si>
  <si>
    <t xml:space="preserve">United Star Navigation Check </t>
  </si>
  <si>
    <t>Wire Transfer to Euro's account</t>
  </si>
  <si>
    <t>Wire Transfer from TSC Euros Account</t>
  </si>
  <si>
    <t>LMV Travel</t>
  </si>
  <si>
    <t>MDS VTS Cost</t>
  </si>
  <si>
    <t>Zeni Lite Buoy Comp</t>
  </si>
  <si>
    <t xml:space="preserve">Wire Transfer to TSL </t>
  </si>
  <si>
    <t>Allen Mitchener</t>
  </si>
  <si>
    <t>IALA Industrial Member Committee</t>
  </si>
  <si>
    <t>USD</t>
  </si>
  <si>
    <t>Bal Fwd</t>
  </si>
  <si>
    <t>Deposits</t>
  </si>
  <si>
    <t>Deductions</t>
  </si>
  <si>
    <t>End Bal</t>
  </si>
  <si>
    <t>CK#</t>
  </si>
  <si>
    <t>Bank Balance</t>
  </si>
  <si>
    <t>Difference</t>
  </si>
  <si>
    <t>Australian Maritme Systems</t>
  </si>
  <si>
    <t>Zeni Lite Buoy Systems</t>
  </si>
  <si>
    <t>Marque Data Solutions</t>
  </si>
  <si>
    <t>IALA Funds Transfer - Barclays</t>
  </si>
  <si>
    <t>Wire Fee</t>
  </si>
  <si>
    <t>La Maquinista Valencana (Hotel Board Room)</t>
  </si>
  <si>
    <t>Wire</t>
  </si>
  <si>
    <t>XVIII IALA AISM 2014 Orzan Congres</t>
  </si>
  <si>
    <t>Enrique Dolz</t>
  </si>
  <si>
    <t>Assoc. International Signal Maritimew (SocGen)</t>
  </si>
  <si>
    <t>Bank Service Fee</t>
  </si>
  <si>
    <t>EURO ACCOUNT, held by IALA</t>
  </si>
  <si>
    <t>Euro already with IALA</t>
  </si>
  <si>
    <t>Transfer of US dollars to Euro</t>
  </si>
  <si>
    <t>Bank service fee</t>
  </si>
  <si>
    <t>Lars expenses</t>
  </si>
  <si>
    <t>IMC funds</t>
  </si>
  <si>
    <t>Interest</t>
  </si>
  <si>
    <t>DELEGATE FUNDING</t>
  </si>
  <si>
    <t>ORZAM Congress</t>
  </si>
  <si>
    <t>Payment for outstanding members evening</t>
  </si>
  <si>
    <t>correction (interest?)</t>
  </si>
  <si>
    <t>Zenilie Expenses</t>
  </si>
  <si>
    <t>Balance agrees with savings and current account statement dated 09/08/2015</t>
  </si>
  <si>
    <t>IMC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</si>
</sst>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mm/dd/yy;@"/>
    <numFmt numFmtId="166" formatCode="_([$€-2]\ * #,##0.00_);_([$€-2]\ * \(#,##0.00\);_([$€-2]\ * &quot;-&quot;??_);_(@_)"/>
    <numFmt numFmtId="167" formatCode="_ [$€-80C]\ * #,##0.00_ ;_ [$€-80C]\ * \-#,##0.00_ ;_ [$€-80C]\ * &quot;-&quot;??_ ;_ @_ 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 val="doubleAccounting"/>
      <sz val="10"/>
      <name val="Arial"/>
      <family val="2"/>
    </font>
    <font>
      <u val="singleAccounting"/>
      <sz val="10"/>
      <name val="Arial"/>
      <family val="2"/>
    </font>
    <font>
      <b/>
      <u val="singleAccounting"/>
      <sz val="10"/>
      <name val="Arial"/>
      <family val="2"/>
    </font>
    <font>
      <u/>
      <sz val="10"/>
      <name val="Arial"/>
      <family val="2"/>
    </font>
    <font>
      <u val="double"/>
      <sz val="10"/>
      <name val="Arial"/>
      <family val="2"/>
    </font>
    <font>
      <b/>
      <u val="double"/>
      <sz val="10"/>
      <name val="Arial"/>
      <family val="2"/>
    </font>
    <font>
      <b/>
      <u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</cellStyleXfs>
  <cellXfs count="133">
    <xf numFmtId="0" fontId="0" fillId="0" borderId="0" xfId="0"/>
    <xf numFmtId="14" fontId="2" fillId="0" borderId="0" xfId="0" applyNumberFormat="1" applyFont="1"/>
    <xf numFmtId="0" fontId="2" fillId="0" borderId="0" xfId="0" applyFont="1" applyFill="1"/>
    <xf numFmtId="44" fontId="2" fillId="0" borderId="0" xfId="2" applyFont="1"/>
    <xf numFmtId="164" fontId="2" fillId="0" borderId="0" xfId="0" applyNumberFormat="1" applyFont="1" applyFill="1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4" fontId="5" fillId="0" borderId="0" xfId="2" applyFont="1" applyAlignment="1">
      <alignment horizontal="right"/>
    </xf>
    <xf numFmtId="1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4" fontId="6" fillId="0" borderId="0" xfId="2" applyFont="1" applyFill="1" applyAlignment="1">
      <alignment horizontal="right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43" fontId="7" fillId="0" borderId="0" xfId="1" applyFont="1"/>
    <xf numFmtId="43" fontId="8" fillId="0" borderId="0" xfId="1" applyFont="1"/>
    <xf numFmtId="43" fontId="7" fillId="0" borderId="0" xfId="0" applyNumberFormat="1" applyFont="1"/>
    <xf numFmtId="43" fontId="9" fillId="0" borderId="0" xfId="0" applyNumberFormat="1" applyFont="1"/>
    <xf numFmtId="0" fontId="2" fillId="0" borderId="0" xfId="0" applyFont="1"/>
    <xf numFmtId="3" fontId="10" fillId="0" borderId="0" xfId="0" applyNumberFormat="1" applyFont="1"/>
    <xf numFmtId="8" fontId="11" fillId="0" borderId="0" xfId="0" applyNumberFormat="1" applyFont="1"/>
    <xf numFmtId="43" fontId="2" fillId="0" borderId="0" xfId="1" applyFont="1"/>
    <xf numFmtId="8" fontId="12" fillId="0" borderId="0" xfId="1" applyNumberFormat="1" applyFont="1"/>
    <xf numFmtId="43" fontId="12" fillId="0" borderId="0" xfId="0" applyNumberFormat="1" applyFont="1"/>
    <xf numFmtId="8" fontId="2" fillId="0" borderId="0" xfId="0" applyNumberFormat="1" applyFont="1"/>
    <xf numFmtId="8" fontId="10" fillId="0" borderId="0" xfId="0" applyNumberFormat="1" applyFont="1"/>
    <xf numFmtId="43" fontId="10" fillId="0" borderId="0" xfId="1" applyFont="1"/>
    <xf numFmtId="8" fontId="2" fillId="0" borderId="0" xfId="1" applyNumberFormat="1" applyFont="1"/>
    <xf numFmtId="8" fontId="13" fillId="0" borderId="0" xfId="0" applyNumberFormat="1" applyFont="1"/>
    <xf numFmtId="8" fontId="12" fillId="0" borderId="0" xfId="0" applyNumberFormat="1" applyFont="1"/>
    <xf numFmtId="43" fontId="12" fillId="0" borderId="0" xfId="1" applyFont="1"/>
    <xf numFmtId="43" fontId="13" fillId="0" borderId="0" xfId="1" applyFont="1"/>
    <xf numFmtId="43" fontId="2" fillId="0" borderId="0" xfId="0" applyNumberFormat="1" applyFont="1"/>
    <xf numFmtId="0" fontId="14" fillId="0" borderId="0" xfId="3" applyFont="1"/>
    <xf numFmtId="0" fontId="14" fillId="0" borderId="0" xfId="3" applyFont="1" applyAlignment="1">
      <alignment wrapText="1"/>
    </xf>
    <xf numFmtId="43" fontId="3" fillId="0" borderId="0" xfId="4" applyFont="1"/>
    <xf numFmtId="0" fontId="14" fillId="0" borderId="0" xfId="3" applyFont="1" applyAlignment="1">
      <alignment horizontal="center"/>
    </xf>
    <xf numFmtId="43" fontId="3" fillId="0" borderId="0" xfId="4" applyFont="1" applyFill="1" applyBorder="1"/>
    <xf numFmtId="43" fontId="3" fillId="0" borderId="2" xfId="4" applyFont="1" applyBorder="1"/>
    <xf numFmtId="43" fontId="3" fillId="0" borderId="2" xfId="4" applyFont="1" applyFill="1" applyBorder="1"/>
    <xf numFmtId="0" fontId="14" fillId="0" borderId="2" xfId="3" applyFont="1" applyBorder="1" applyAlignment="1">
      <alignment wrapText="1"/>
    </xf>
    <xf numFmtId="0" fontId="15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wrapText="1"/>
    </xf>
    <xf numFmtId="165" fontId="15" fillId="0" borderId="0" xfId="3" applyNumberFormat="1" applyFont="1"/>
    <xf numFmtId="165" fontId="14" fillId="0" borderId="0" xfId="3" applyNumberFormat="1" applyFont="1"/>
    <xf numFmtId="165" fontId="14" fillId="0" borderId="1" xfId="3" applyNumberFormat="1" applyFont="1" applyBorder="1" applyAlignment="1">
      <alignment horizontal="center"/>
    </xf>
    <xf numFmtId="165" fontId="14" fillId="0" borderId="0" xfId="3" applyNumberFormat="1" applyFont="1" applyFill="1" applyAlignment="1">
      <alignment horizontal="center"/>
    </xf>
    <xf numFmtId="165" fontId="14" fillId="0" borderId="2" xfId="3" applyNumberFormat="1" applyFont="1" applyFill="1" applyBorder="1" applyAlignment="1">
      <alignment horizontal="center"/>
    </xf>
    <xf numFmtId="165" fontId="0" fillId="0" borderId="0" xfId="0" applyNumberFormat="1"/>
    <xf numFmtId="44" fontId="14" fillId="0" borderId="0" xfId="3" applyNumberFormat="1" applyFont="1"/>
    <xf numFmtId="44" fontId="15" fillId="0" borderId="1" xfId="3" applyNumberFormat="1" applyFont="1" applyBorder="1" applyAlignment="1">
      <alignment horizontal="center"/>
    </xf>
    <xf numFmtId="44" fontId="3" fillId="0" borderId="0" xfId="4" applyNumberFormat="1" applyFont="1" applyBorder="1"/>
    <xf numFmtId="44" fontId="3" fillId="0" borderId="2" xfId="4" applyNumberFormat="1" applyFont="1" applyBorder="1"/>
    <xf numFmtId="44" fontId="0" fillId="0" borderId="0" xfId="0" applyNumberFormat="1"/>
    <xf numFmtId="44" fontId="15" fillId="0" borderId="0" xfId="3" applyNumberFormat="1" applyFont="1" applyAlignment="1">
      <alignment horizontal="center"/>
    </xf>
    <xf numFmtId="166" fontId="14" fillId="0" borderId="0" xfId="3" applyNumberFormat="1" applyFont="1"/>
    <xf numFmtId="166" fontId="3" fillId="0" borderId="0" xfId="4" applyNumberFormat="1" applyFont="1" applyBorder="1"/>
    <xf numFmtId="166" fontId="0" fillId="0" borderId="0" xfId="0" applyNumberFormat="1"/>
    <xf numFmtId="165" fontId="1" fillId="0" borderId="0" xfId="0" applyNumberFormat="1" applyFont="1"/>
    <xf numFmtId="165" fontId="0" fillId="0" borderId="0" xfId="0" applyNumberFormat="1" applyFill="1"/>
    <xf numFmtId="0" fontId="0" fillId="0" borderId="0" xfId="0" applyFill="1"/>
    <xf numFmtId="0" fontId="14" fillId="0" borderId="0" xfId="3" applyFont="1" applyFill="1" applyAlignment="1">
      <alignment wrapText="1"/>
    </xf>
    <xf numFmtId="167" fontId="3" fillId="0" borderId="0" xfId="4" applyNumberFormat="1" applyFont="1" applyBorder="1"/>
    <xf numFmtId="0" fontId="1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4" applyNumberFormat="1" applyFont="1" applyAlignment="1">
      <alignment horizontal="left"/>
    </xf>
    <xf numFmtId="43" fontId="3" fillId="0" borderId="0" xfId="4" applyFont="1" applyFill="1"/>
    <xf numFmtId="167" fontId="3" fillId="0" borderId="0" xfId="4" applyNumberFormat="1" applyFont="1" applyFill="1" applyBorder="1"/>
    <xf numFmtId="0" fontId="1" fillId="0" borderId="0" xfId="0" applyFont="1" applyFill="1"/>
    <xf numFmtId="43" fontId="3" fillId="0" borderId="0" xfId="0" applyNumberFormat="1" applyFont="1"/>
    <xf numFmtId="1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44" fontId="1" fillId="0" borderId="0" xfId="2" applyFont="1" applyFill="1" applyAlignment="1">
      <alignment horizontal="right"/>
    </xf>
    <xf numFmtId="164" fontId="1" fillId="0" borderId="0" xfId="0" applyNumberFormat="1" applyFont="1" applyFill="1"/>
    <xf numFmtId="14" fontId="1" fillId="2" borderId="0" xfId="0" quotePrefix="1" applyNumberFormat="1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4" fontId="1" fillId="2" borderId="0" xfId="2" applyFont="1" applyFill="1" applyAlignment="1">
      <alignment horizontal="right"/>
    </xf>
    <xf numFmtId="14" fontId="1" fillId="2" borderId="0" xfId="0" quotePrefix="1" applyNumberFormat="1" applyFont="1" applyFill="1" applyAlignment="1">
      <alignment horizontal="center"/>
    </xf>
    <xf numFmtId="164" fontId="1" fillId="2" borderId="0" xfId="0" applyNumberFormat="1" applyFont="1" applyFill="1"/>
    <xf numFmtId="14" fontId="1" fillId="0" borderId="0" xfId="0" quotePrefix="1" applyNumberFormat="1" applyFont="1" applyFill="1" applyAlignment="1">
      <alignment horizontal="center"/>
    </xf>
    <xf numFmtId="164" fontId="1" fillId="0" borderId="0" xfId="0" applyNumberFormat="1" applyFont="1"/>
    <xf numFmtId="14" fontId="1" fillId="0" borderId="0" xfId="0" quotePrefix="1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44" fontId="1" fillId="0" borderId="0" xfId="2" applyFont="1" applyAlignment="1">
      <alignment horizontal="right"/>
    </xf>
    <xf numFmtId="14" fontId="1" fillId="0" borderId="0" xfId="0" quotePrefix="1" applyNumberFormat="1" applyFont="1" applyAlignment="1">
      <alignment horizontal="center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/>
    <xf numFmtId="44" fontId="1" fillId="0" borderId="0" xfId="2" applyFont="1"/>
    <xf numFmtId="14" fontId="1" fillId="0" borderId="0" xfId="0" quotePrefix="1" applyNumberFormat="1" applyFont="1"/>
    <xf numFmtId="8" fontId="1" fillId="0" borderId="0" xfId="2" applyNumberFormat="1" applyFont="1"/>
    <xf numFmtId="14" fontId="1" fillId="0" borderId="0" xfId="0" applyNumberFormat="1" applyFont="1" applyAlignment="1">
      <alignment horizontal="center"/>
    </xf>
    <xf numFmtId="43" fontId="1" fillId="0" borderId="0" xfId="1" applyFont="1"/>
    <xf numFmtId="16" fontId="1" fillId="0" borderId="0" xfId="0" quotePrefix="1" applyNumberFormat="1" applyFont="1" applyAlignment="1">
      <alignment horizontal="center"/>
    </xf>
    <xf numFmtId="8" fontId="1" fillId="0" borderId="0" xfId="2" applyNumberFormat="1" applyFont="1" applyAlignment="1">
      <alignment horizontal="right"/>
    </xf>
    <xf numFmtId="164" fontId="1" fillId="0" borderId="0" xfId="2" applyNumberFormat="1" applyFont="1"/>
    <xf numFmtId="43" fontId="1" fillId="0" borderId="0" xfId="1" quotePrefix="1" applyFont="1"/>
    <xf numFmtId="8" fontId="1" fillId="0" borderId="0" xfId="0" applyNumberFormat="1" applyFont="1"/>
    <xf numFmtId="0" fontId="1" fillId="3" borderId="0" xfId="0" applyFont="1" applyFill="1"/>
    <xf numFmtId="44" fontId="1" fillId="3" borderId="0" xfId="2" applyFont="1" applyFill="1" applyAlignment="1">
      <alignment horizontal="right"/>
    </xf>
    <xf numFmtId="14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left" indent="1"/>
    </xf>
    <xf numFmtId="0" fontId="15" fillId="0" borderId="1" xfId="3" applyFont="1" applyFill="1" applyBorder="1" applyAlignment="1">
      <alignment horizontal="center"/>
    </xf>
    <xf numFmtId="43" fontId="16" fillId="0" borderId="0" xfId="4" applyFont="1" applyFill="1"/>
    <xf numFmtId="0" fontId="1" fillId="0" borderId="0" xfId="4" applyNumberFormat="1" applyFont="1" applyFill="1" applyAlignment="1">
      <alignment horizontal="left"/>
    </xf>
    <xf numFmtId="4" fontId="0" fillId="0" borderId="0" xfId="0" applyNumberFormat="1"/>
    <xf numFmtId="43" fontId="4" fillId="0" borderId="0" xfId="4" applyFont="1" applyFill="1" applyBorder="1"/>
    <xf numFmtId="167" fontId="4" fillId="0" borderId="0" xfId="4" applyNumberFormat="1" applyFont="1" applyBorder="1"/>
    <xf numFmtId="43" fontId="3" fillId="0" borderId="0" xfId="0" applyNumberFormat="1" applyFont="1" applyFill="1"/>
    <xf numFmtId="43" fontId="3" fillId="3" borderId="0" xfId="4" applyFont="1" applyFill="1" applyBorder="1"/>
    <xf numFmtId="4" fontId="1" fillId="0" borderId="0" xfId="4" applyNumberFormat="1" applyFont="1" applyFill="1" applyBorder="1"/>
    <xf numFmtId="4" fontId="1" fillId="0" borderId="0" xfId="0" applyNumberFormat="1" applyFont="1"/>
    <xf numFmtId="0" fontId="14" fillId="0" borderId="0" xfId="3" applyFont="1" applyBorder="1"/>
    <xf numFmtId="166" fontId="14" fillId="0" borderId="0" xfId="3" applyNumberFormat="1" applyFont="1" applyBorder="1"/>
    <xf numFmtId="166" fontId="15" fillId="0" borderId="0" xfId="3" applyNumberFormat="1" applyFont="1" applyBorder="1" applyAlignment="1">
      <alignment horizontal="center"/>
    </xf>
    <xf numFmtId="0" fontId="15" fillId="0" borderId="0" xfId="3" applyFont="1" applyBorder="1" applyAlignment="1">
      <alignment horizontal="center"/>
    </xf>
    <xf numFmtId="43" fontId="3" fillId="0" borderId="0" xfId="4" applyFont="1" applyBorder="1"/>
    <xf numFmtId="0" fontId="0" fillId="0" borderId="0" xfId="0" applyBorder="1"/>
    <xf numFmtId="44" fontId="14" fillId="0" borderId="0" xfId="3" applyNumberFormat="1" applyFont="1" applyBorder="1" applyAlignment="1">
      <alignment horizontal="center"/>
    </xf>
    <xf numFmtId="166" fontId="0" fillId="0" borderId="0" xfId="0" applyNumberFormat="1" applyBorder="1"/>
    <xf numFmtId="0" fontId="18" fillId="0" borderId="0" xfId="3" applyFont="1"/>
    <xf numFmtId="43" fontId="1" fillId="0" borderId="0" xfId="4" applyFont="1"/>
    <xf numFmtId="43" fontId="1" fillId="0" borderId="0" xfId="4" applyFont="1" applyFill="1" applyBorder="1"/>
    <xf numFmtId="43" fontId="19" fillId="0" borderId="0" xfId="4" applyFont="1"/>
    <xf numFmtId="0" fontId="19" fillId="0" borderId="0" xfId="0" applyFont="1"/>
    <xf numFmtId="4" fontId="19" fillId="0" borderId="0" xfId="0" applyNumberFormat="1" applyFont="1"/>
    <xf numFmtId="43" fontId="19" fillId="0" borderId="0" xfId="0" applyNumberFormat="1" applyFont="1"/>
    <xf numFmtId="39" fontId="1" fillId="0" borderId="0" xfId="4" applyNumberFormat="1" applyFont="1" applyFill="1" applyBorder="1" applyAlignment="1">
      <alignment horizontal="right"/>
    </xf>
    <xf numFmtId="44" fontId="17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5">
    <cellStyle name="Comma" xfId="1" builtinId="3"/>
    <cellStyle name="Comma 4" xfId="4"/>
    <cellStyle name="Currency" xfId="2" builtinId="4"/>
    <cellStyle name="Normal" xfId="0" builtinId="0"/>
    <cellStyle name="Normal 8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tabSelected="1" zoomScaleNormal="100" zoomScaleSheetLayoutView="98" workbookViewId="0">
      <pane xSplit="1" ySplit="4" topLeftCell="B80" activePane="bottomRight" state="frozen"/>
      <selection pane="topRight" activeCell="B1" sqref="B1"/>
      <selection pane="bottomLeft" activeCell="A5" sqref="A5"/>
      <selection pane="bottomRight" activeCell="C103" sqref="C103"/>
    </sheetView>
  </sheetViews>
  <sheetFormatPr defaultRowHeight="12.75" x14ac:dyDescent="0.2"/>
  <cols>
    <col min="1" max="1" width="9.140625" style="49"/>
    <col min="2" max="2" width="14.5703125" bestFit="1" customWidth="1"/>
    <col min="3" max="4" width="13.5703125" bestFit="1" customWidth="1"/>
    <col min="5" max="5" width="14.5703125" style="54" bestFit="1" customWidth="1"/>
    <col min="6" max="6" width="6.7109375" customWidth="1"/>
    <col min="7" max="7" width="20.140625" customWidth="1"/>
    <col min="8" max="8" width="28.85546875" customWidth="1"/>
    <col min="11" max="11" width="14.5703125" style="58" bestFit="1" customWidth="1"/>
    <col min="12" max="12" width="17.7109375" customWidth="1"/>
    <col min="14" max="14" width="12" customWidth="1"/>
    <col min="15" max="15" width="11.28515625" customWidth="1"/>
  </cols>
  <sheetData>
    <row r="1" spans="1:11" s="34" customFormat="1" ht="15" x14ac:dyDescent="0.25">
      <c r="A1" s="44" t="s">
        <v>138</v>
      </c>
      <c r="E1" s="50"/>
      <c r="F1" s="35"/>
      <c r="G1" s="68"/>
      <c r="H1" s="36"/>
      <c r="K1" s="56"/>
    </row>
    <row r="2" spans="1:11" s="34" customFormat="1" ht="15" x14ac:dyDescent="0.25">
      <c r="A2" s="44"/>
      <c r="E2" s="50"/>
      <c r="F2" s="35"/>
      <c r="G2" s="68"/>
      <c r="H2" s="36"/>
      <c r="J2" s="114"/>
      <c r="K2" s="115"/>
    </row>
    <row r="3" spans="1:11" s="34" customFormat="1" ht="15" x14ac:dyDescent="0.25">
      <c r="A3" s="45"/>
      <c r="E3" s="55" t="s">
        <v>139</v>
      </c>
      <c r="F3" s="35"/>
      <c r="G3" s="68"/>
      <c r="H3" s="36"/>
      <c r="J3" s="114"/>
      <c r="K3" s="116"/>
    </row>
    <row r="4" spans="1:11" s="37" customFormat="1" ht="15" x14ac:dyDescent="0.25">
      <c r="A4" s="46"/>
      <c r="B4" s="42" t="s">
        <v>140</v>
      </c>
      <c r="C4" s="42" t="s">
        <v>141</v>
      </c>
      <c r="D4" s="42" t="s">
        <v>142</v>
      </c>
      <c r="E4" s="51" t="s">
        <v>143</v>
      </c>
      <c r="F4" s="43" t="s">
        <v>144</v>
      </c>
      <c r="G4" s="104" t="s">
        <v>145</v>
      </c>
      <c r="H4" s="42" t="s">
        <v>146</v>
      </c>
      <c r="J4" s="117"/>
      <c r="K4" s="116"/>
    </row>
    <row r="5" spans="1:11" s="34" customFormat="1" ht="14.25" x14ac:dyDescent="0.2">
      <c r="A5" s="47">
        <v>41153</v>
      </c>
      <c r="B5" s="36">
        <v>48651.66</v>
      </c>
      <c r="C5" s="38">
        <v>0</v>
      </c>
      <c r="D5" s="38">
        <v>0</v>
      </c>
      <c r="E5" s="52">
        <f t="shared" ref="E5:E16" si="0">SUM(B5:D5)</f>
        <v>48651.66</v>
      </c>
      <c r="F5" s="35"/>
      <c r="G5" s="68">
        <v>48651.66</v>
      </c>
      <c r="H5" s="36">
        <f>+G5-E5</f>
        <v>0</v>
      </c>
      <c r="J5" s="114"/>
      <c r="K5" s="57"/>
    </row>
    <row r="6" spans="1:11" s="34" customFormat="1" ht="14.25" x14ac:dyDescent="0.2">
      <c r="A6" s="47">
        <v>41169</v>
      </c>
      <c r="B6" s="36">
        <f>+E5</f>
        <v>48651.66</v>
      </c>
      <c r="C6" s="38">
        <v>0</v>
      </c>
      <c r="D6" s="38">
        <v>-2837</v>
      </c>
      <c r="E6" s="52">
        <f>SUM(B6:D6)</f>
        <v>45814.66</v>
      </c>
      <c r="F6" s="35">
        <v>567</v>
      </c>
      <c r="G6" s="68" t="s">
        <v>137</v>
      </c>
      <c r="H6" s="36"/>
      <c r="J6" s="114"/>
      <c r="K6" s="57"/>
    </row>
    <row r="7" spans="1:11" s="34" customFormat="1" ht="15" thickBot="1" x14ac:dyDescent="0.25">
      <c r="A7" s="48">
        <v>41182</v>
      </c>
      <c r="B7" s="39">
        <f t="shared" ref="B7:B16" si="1">+E6</f>
        <v>45814.66</v>
      </c>
      <c r="C7" s="40">
        <v>0</v>
      </c>
      <c r="D7" s="40">
        <v>0</v>
      </c>
      <c r="E7" s="53">
        <f t="shared" si="0"/>
        <v>45814.66</v>
      </c>
      <c r="F7" s="41"/>
      <c r="G7" s="40">
        <v>45814.66</v>
      </c>
      <c r="H7" s="39">
        <f>+G7-E7</f>
        <v>0</v>
      </c>
      <c r="J7" s="114"/>
      <c r="K7" s="57"/>
    </row>
    <row r="8" spans="1:11" s="36" customFormat="1" ht="14.25" x14ac:dyDescent="0.2">
      <c r="A8" s="47">
        <v>41183</v>
      </c>
      <c r="B8" s="36">
        <f t="shared" si="1"/>
        <v>45814.66</v>
      </c>
      <c r="C8" s="38">
        <v>0</v>
      </c>
      <c r="D8" s="38">
        <v>0</v>
      </c>
      <c r="E8" s="52">
        <f t="shared" si="0"/>
        <v>45814.66</v>
      </c>
      <c r="F8" s="35"/>
      <c r="G8" s="68">
        <v>45814.66</v>
      </c>
      <c r="H8" s="36">
        <f>+G8-E8</f>
        <v>0</v>
      </c>
      <c r="J8" s="118"/>
      <c r="K8" s="57"/>
    </row>
    <row r="9" spans="1:11" s="36" customFormat="1" ht="14.25" x14ac:dyDescent="0.2">
      <c r="A9" s="47">
        <v>41211</v>
      </c>
      <c r="B9" s="36">
        <f t="shared" si="1"/>
        <v>45814.66</v>
      </c>
      <c r="C9" s="38">
        <v>0</v>
      </c>
      <c r="D9" s="38">
        <v>-4835.62</v>
      </c>
      <c r="E9" s="52">
        <f t="shared" si="0"/>
        <v>40979.040000000001</v>
      </c>
      <c r="F9" s="35">
        <v>566</v>
      </c>
      <c r="G9" s="68" t="s">
        <v>147</v>
      </c>
      <c r="J9" s="118"/>
      <c r="K9" s="57"/>
    </row>
    <row r="10" spans="1:11" s="34" customFormat="1" ht="15" thickBot="1" x14ac:dyDescent="0.25">
      <c r="A10" s="48">
        <v>41213</v>
      </c>
      <c r="B10" s="39">
        <f t="shared" si="1"/>
        <v>40979.040000000001</v>
      </c>
      <c r="C10" s="40">
        <v>0</v>
      </c>
      <c r="D10" s="40">
        <v>0</v>
      </c>
      <c r="E10" s="53">
        <f t="shared" si="0"/>
        <v>40979.040000000001</v>
      </c>
      <c r="F10" s="41"/>
      <c r="G10" s="40">
        <v>40979.040000000001</v>
      </c>
      <c r="H10" s="39">
        <f>+G10-E10</f>
        <v>0</v>
      </c>
      <c r="J10" s="114"/>
      <c r="K10" s="57"/>
    </row>
    <row r="11" spans="1:11" s="36" customFormat="1" ht="14.25" x14ac:dyDescent="0.2">
      <c r="A11" s="47">
        <v>41214</v>
      </c>
      <c r="B11" s="36">
        <f t="shared" si="1"/>
        <v>40979.040000000001</v>
      </c>
      <c r="C11" s="38">
        <v>0</v>
      </c>
      <c r="D11" s="38">
        <v>0</v>
      </c>
      <c r="E11" s="52">
        <f t="shared" si="0"/>
        <v>40979.040000000001</v>
      </c>
      <c r="F11" s="35"/>
      <c r="G11" s="68">
        <v>40979.040000000001</v>
      </c>
      <c r="H11" s="36">
        <f>+G11-E11</f>
        <v>0</v>
      </c>
      <c r="J11" s="118"/>
      <c r="K11" s="57"/>
    </row>
    <row r="12" spans="1:11" s="36" customFormat="1" ht="14.25" x14ac:dyDescent="0.2">
      <c r="A12" s="47">
        <v>41218</v>
      </c>
      <c r="B12" s="36">
        <f t="shared" si="1"/>
        <v>40979.040000000001</v>
      </c>
      <c r="C12" s="38">
        <v>0</v>
      </c>
      <c r="D12" s="38">
        <v>-5375</v>
      </c>
      <c r="E12" s="52">
        <f t="shared" si="0"/>
        <v>35604.04</v>
      </c>
      <c r="F12" s="35">
        <v>568</v>
      </c>
      <c r="G12" s="68" t="s">
        <v>148</v>
      </c>
      <c r="J12" s="118"/>
      <c r="K12" s="57"/>
    </row>
    <row r="13" spans="1:11" s="36" customFormat="1" ht="14.25" x14ac:dyDescent="0.2">
      <c r="A13" s="47">
        <v>41222</v>
      </c>
      <c r="B13" s="36">
        <f t="shared" ref="B13" si="2">+E12</f>
        <v>35604.04</v>
      </c>
      <c r="C13" s="38">
        <v>0</v>
      </c>
      <c r="D13" s="38">
        <v>-12660</v>
      </c>
      <c r="E13" s="52">
        <f t="shared" ref="E13" si="3">SUM(B13:D13)</f>
        <v>22944.04</v>
      </c>
      <c r="F13" s="35">
        <v>563</v>
      </c>
      <c r="G13" s="68" t="s">
        <v>149</v>
      </c>
      <c r="J13" s="118"/>
      <c r="K13" s="57"/>
    </row>
    <row r="14" spans="1:11" s="34" customFormat="1" ht="15" thickBot="1" x14ac:dyDescent="0.25">
      <c r="A14" s="48">
        <v>41243</v>
      </c>
      <c r="B14" s="39">
        <f t="shared" si="1"/>
        <v>22944.04</v>
      </c>
      <c r="C14" s="40">
        <v>0</v>
      </c>
      <c r="D14" s="40">
        <v>0</v>
      </c>
      <c r="E14" s="53">
        <f t="shared" si="0"/>
        <v>22944.04</v>
      </c>
      <c r="F14" s="41"/>
      <c r="G14" s="40">
        <v>22944.04</v>
      </c>
      <c r="H14" s="39">
        <f t="shared" ref="H14:H19" si="4">+G14-E14</f>
        <v>0</v>
      </c>
      <c r="J14" s="114"/>
      <c r="K14" s="57"/>
    </row>
    <row r="15" spans="1:11" s="36" customFormat="1" ht="14.25" x14ac:dyDescent="0.2">
      <c r="A15" s="47">
        <v>41244</v>
      </c>
      <c r="B15" s="36">
        <f t="shared" si="1"/>
        <v>22944.04</v>
      </c>
      <c r="C15" s="38">
        <v>0</v>
      </c>
      <c r="D15" s="38">
        <v>0</v>
      </c>
      <c r="E15" s="52">
        <f t="shared" si="0"/>
        <v>22944.04</v>
      </c>
      <c r="F15" s="35"/>
      <c r="G15" s="68">
        <v>22944.04</v>
      </c>
      <c r="H15" s="36">
        <f t="shared" si="4"/>
        <v>0</v>
      </c>
      <c r="J15" s="118"/>
      <c r="K15" s="57"/>
    </row>
    <row r="16" spans="1:11" s="34" customFormat="1" ht="15" thickBot="1" x14ac:dyDescent="0.25">
      <c r="A16" s="48">
        <v>41274</v>
      </c>
      <c r="B16" s="39">
        <f t="shared" si="1"/>
        <v>22944.04</v>
      </c>
      <c r="C16" s="40">
        <v>0</v>
      </c>
      <c r="D16" s="40">
        <v>0</v>
      </c>
      <c r="E16" s="53">
        <f t="shared" si="0"/>
        <v>22944.04</v>
      </c>
      <c r="F16" s="41"/>
      <c r="G16" s="40">
        <v>22944.04</v>
      </c>
      <c r="H16" s="39">
        <f t="shared" si="4"/>
        <v>0</v>
      </c>
      <c r="J16" s="114"/>
      <c r="K16" s="57"/>
    </row>
    <row r="17" spans="1:11" s="36" customFormat="1" ht="14.25" x14ac:dyDescent="0.2">
      <c r="A17" s="47">
        <v>41275</v>
      </c>
      <c r="B17" s="36">
        <f t="shared" ref="B17:B20" si="5">+E16</f>
        <v>22944.04</v>
      </c>
      <c r="C17" s="38">
        <v>0</v>
      </c>
      <c r="D17" s="38">
        <v>0</v>
      </c>
      <c r="E17" s="52">
        <f t="shared" ref="E17:E21" si="6">SUM(B17:D17)</f>
        <v>22944.04</v>
      </c>
      <c r="F17" s="35"/>
      <c r="G17" s="68">
        <v>22944.04</v>
      </c>
      <c r="H17" s="36">
        <f t="shared" si="4"/>
        <v>0</v>
      </c>
      <c r="J17" s="118"/>
      <c r="K17" s="57"/>
    </row>
    <row r="18" spans="1:11" s="34" customFormat="1" ht="15" thickBot="1" x14ac:dyDescent="0.25">
      <c r="A18" s="48">
        <v>41305</v>
      </c>
      <c r="B18" s="39">
        <f t="shared" si="5"/>
        <v>22944.04</v>
      </c>
      <c r="C18" s="40">
        <v>0</v>
      </c>
      <c r="D18" s="40">
        <v>0</v>
      </c>
      <c r="E18" s="53">
        <f t="shared" si="6"/>
        <v>22944.04</v>
      </c>
      <c r="F18" s="41"/>
      <c r="G18" s="40">
        <v>22944.04</v>
      </c>
      <c r="H18" s="39">
        <f t="shared" si="4"/>
        <v>0</v>
      </c>
      <c r="J18" s="114"/>
      <c r="K18" s="57"/>
    </row>
    <row r="19" spans="1:11" s="36" customFormat="1" ht="14.25" x14ac:dyDescent="0.2">
      <c r="A19" s="47">
        <v>41306</v>
      </c>
      <c r="B19" s="36">
        <f t="shared" si="5"/>
        <v>22944.04</v>
      </c>
      <c r="C19" s="38">
        <v>0</v>
      </c>
      <c r="D19" s="38">
        <v>0</v>
      </c>
      <c r="E19" s="52">
        <f t="shared" si="6"/>
        <v>22944.04</v>
      </c>
      <c r="F19" s="35"/>
      <c r="G19" s="68">
        <v>22944.04</v>
      </c>
      <c r="H19" s="36">
        <f t="shared" si="4"/>
        <v>0</v>
      </c>
      <c r="J19" s="118"/>
      <c r="K19" s="57"/>
    </row>
    <row r="20" spans="1:11" s="36" customFormat="1" ht="14.25" x14ac:dyDescent="0.2">
      <c r="A20" s="47">
        <v>41310</v>
      </c>
      <c r="B20" s="36">
        <f t="shared" si="5"/>
        <v>22944.04</v>
      </c>
      <c r="C20" s="38">
        <v>192139.05</v>
      </c>
      <c r="D20" s="38">
        <v>0</v>
      </c>
      <c r="E20" s="52">
        <f t="shared" si="6"/>
        <v>215083.09</v>
      </c>
      <c r="F20" s="35"/>
      <c r="G20" s="68" t="s">
        <v>150</v>
      </c>
      <c r="J20" s="118"/>
      <c r="K20" s="57"/>
    </row>
    <row r="21" spans="1:11" ht="14.25" x14ac:dyDescent="0.2">
      <c r="A21" s="47">
        <v>41310</v>
      </c>
      <c r="B21" s="36">
        <f t="shared" ref="B21" si="7">+E20</f>
        <v>215083.09</v>
      </c>
      <c r="C21" s="38">
        <v>0</v>
      </c>
      <c r="D21" s="38">
        <v>-16</v>
      </c>
      <c r="E21" s="52">
        <f t="shared" si="6"/>
        <v>215067.09</v>
      </c>
      <c r="G21" s="68" t="s">
        <v>151</v>
      </c>
      <c r="J21" s="119"/>
      <c r="K21" s="57"/>
    </row>
    <row r="22" spans="1:11" s="34" customFormat="1" ht="15" thickBot="1" x14ac:dyDescent="0.25">
      <c r="A22" s="48">
        <v>41333</v>
      </c>
      <c r="B22" s="39">
        <f t="shared" ref="B22:B30" si="8">+E21</f>
        <v>215067.09</v>
      </c>
      <c r="C22" s="40">
        <v>0</v>
      </c>
      <c r="D22" s="40">
        <v>0</v>
      </c>
      <c r="E22" s="53">
        <f t="shared" ref="E22:E30" si="9">SUM(B22:D22)</f>
        <v>215067.09</v>
      </c>
      <c r="F22" s="41"/>
      <c r="G22" s="40">
        <v>215067.09</v>
      </c>
      <c r="H22" s="39">
        <f t="shared" ref="H22:H23" si="10">+G22-E22</f>
        <v>0</v>
      </c>
      <c r="J22" s="114"/>
      <c r="K22" s="57"/>
    </row>
    <row r="23" spans="1:11" s="36" customFormat="1" ht="14.25" x14ac:dyDescent="0.2">
      <c r="A23" s="47">
        <v>41334</v>
      </c>
      <c r="B23" s="36">
        <f t="shared" si="8"/>
        <v>215067.09</v>
      </c>
      <c r="C23" s="38">
        <v>0</v>
      </c>
      <c r="D23" s="38">
        <v>0</v>
      </c>
      <c r="E23" s="52">
        <f t="shared" si="9"/>
        <v>215067.09</v>
      </c>
      <c r="F23" s="35"/>
      <c r="G23" s="68">
        <v>215067.09</v>
      </c>
      <c r="H23" s="36">
        <f t="shared" si="10"/>
        <v>0</v>
      </c>
      <c r="J23" s="120"/>
      <c r="K23" s="57"/>
    </row>
    <row r="24" spans="1:11" s="36" customFormat="1" ht="14.25" x14ac:dyDescent="0.2">
      <c r="A24" s="47">
        <v>41339</v>
      </c>
      <c r="B24" s="36">
        <f t="shared" si="8"/>
        <v>215067.09</v>
      </c>
      <c r="C24" s="38">
        <v>37485</v>
      </c>
      <c r="D24" s="38">
        <v>0</v>
      </c>
      <c r="E24" s="52">
        <f t="shared" si="9"/>
        <v>252552.09</v>
      </c>
      <c r="F24" s="35"/>
      <c r="G24" s="68" t="s">
        <v>150</v>
      </c>
      <c r="J24" s="120"/>
      <c r="K24" s="57"/>
    </row>
    <row r="25" spans="1:11" s="36" customFormat="1" ht="14.25" x14ac:dyDescent="0.2">
      <c r="A25" s="47">
        <v>41339</v>
      </c>
      <c r="B25" s="36">
        <f t="shared" si="8"/>
        <v>252552.09</v>
      </c>
      <c r="C25" s="38">
        <v>0</v>
      </c>
      <c r="D25" s="38">
        <v>-16</v>
      </c>
      <c r="E25" s="52">
        <f t="shared" si="9"/>
        <v>252536.09</v>
      </c>
      <c r="F25" s="35"/>
      <c r="G25" s="68"/>
      <c r="J25" s="120"/>
      <c r="K25" s="57"/>
    </row>
    <row r="26" spans="1:11" ht="14.25" x14ac:dyDescent="0.2">
      <c r="A26" s="47">
        <v>41361</v>
      </c>
      <c r="B26" s="36">
        <f t="shared" si="8"/>
        <v>252536.09</v>
      </c>
      <c r="C26" s="38">
        <v>0</v>
      </c>
      <c r="D26" s="38">
        <v>-4350</v>
      </c>
      <c r="E26" s="52">
        <f t="shared" si="9"/>
        <v>248186.09</v>
      </c>
      <c r="F26">
        <v>570</v>
      </c>
      <c r="G26" s="61" t="s">
        <v>137</v>
      </c>
      <c r="J26" s="120"/>
      <c r="K26" s="57"/>
    </row>
    <row r="27" spans="1:11" s="34" customFormat="1" ht="15" thickBot="1" x14ac:dyDescent="0.25">
      <c r="A27" s="48">
        <v>41364</v>
      </c>
      <c r="B27" s="39">
        <f t="shared" si="8"/>
        <v>248186.09</v>
      </c>
      <c r="C27" s="40">
        <v>0</v>
      </c>
      <c r="D27" s="40">
        <v>0</v>
      </c>
      <c r="E27" s="53">
        <f t="shared" si="9"/>
        <v>248186.09</v>
      </c>
      <c r="F27" s="41"/>
      <c r="G27" s="40">
        <v>248186.09</v>
      </c>
      <c r="H27" s="39">
        <f>+G27-E27</f>
        <v>0</v>
      </c>
      <c r="J27" s="120"/>
      <c r="K27" s="57"/>
    </row>
    <row r="28" spans="1:11" s="36" customFormat="1" ht="14.25" x14ac:dyDescent="0.2">
      <c r="A28" s="47">
        <v>41365</v>
      </c>
      <c r="B28" s="36">
        <f t="shared" si="8"/>
        <v>248186.09</v>
      </c>
      <c r="C28" s="38">
        <v>0</v>
      </c>
      <c r="D28" s="38">
        <v>0</v>
      </c>
      <c r="E28" s="52">
        <f t="shared" si="9"/>
        <v>248186.09</v>
      </c>
      <c r="F28" s="35"/>
      <c r="G28" s="68">
        <v>248186.09</v>
      </c>
      <c r="H28" s="36">
        <f t="shared" ref="H28" si="11">+G28-E28</f>
        <v>0</v>
      </c>
      <c r="J28" s="120"/>
      <c r="K28" s="57"/>
    </row>
    <row r="29" spans="1:11" s="36" customFormat="1" ht="14.25" x14ac:dyDescent="0.2">
      <c r="A29" s="47">
        <v>41367</v>
      </c>
      <c r="B29" s="36">
        <f t="shared" si="8"/>
        <v>248186.09</v>
      </c>
      <c r="C29" s="38">
        <v>0</v>
      </c>
      <c r="D29" s="38">
        <v>-472</v>
      </c>
      <c r="E29" s="52">
        <f t="shared" si="9"/>
        <v>247714.09</v>
      </c>
      <c r="F29" s="35">
        <v>571</v>
      </c>
      <c r="G29" s="68" t="s">
        <v>152</v>
      </c>
      <c r="J29" s="120"/>
      <c r="K29" s="57"/>
    </row>
    <row r="30" spans="1:11" s="34" customFormat="1" ht="15" thickBot="1" x14ac:dyDescent="0.25">
      <c r="A30" s="48">
        <v>41394</v>
      </c>
      <c r="B30" s="39">
        <f t="shared" si="8"/>
        <v>247714.09</v>
      </c>
      <c r="C30" s="40">
        <v>0</v>
      </c>
      <c r="D30" s="40">
        <v>0</v>
      </c>
      <c r="E30" s="53">
        <f t="shared" si="9"/>
        <v>247714.09</v>
      </c>
      <c r="F30" s="41"/>
      <c r="G30" s="40">
        <v>247714.09</v>
      </c>
      <c r="H30" s="39">
        <f>+G30-E30</f>
        <v>0</v>
      </c>
      <c r="J30" s="120"/>
      <c r="K30" s="57"/>
    </row>
    <row r="31" spans="1:11" s="36" customFormat="1" ht="14.25" x14ac:dyDescent="0.2">
      <c r="A31" s="47">
        <v>41395</v>
      </c>
      <c r="B31" s="36">
        <f t="shared" ref="B31:B41" si="12">+E30</f>
        <v>247714.09</v>
      </c>
      <c r="C31" s="38">
        <v>0</v>
      </c>
      <c r="D31" s="38">
        <v>0</v>
      </c>
      <c r="E31" s="52">
        <f t="shared" ref="E31" si="13">SUM(B31:D31)</f>
        <v>247714.09</v>
      </c>
      <c r="F31" s="35"/>
      <c r="G31" s="68"/>
      <c r="J31" s="120"/>
      <c r="K31" s="57"/>
    </row>
    <row r="32" spans="1:11" ht="14.25" x14ac:dyDescent="0.2">
      <c r="A32" s="47">
        <v>41397</v>
      </c>
      <c r="B32" s="36">
        <f t="shared" si="12"/>
        <v>247714.09</v>
      </c>
      <c r="C32" s="38">
        <v>0</v>
      </c>
      <c r="D32" s="111">
        <v>-7993.5</v>
      </c>
      <c r="E32" s="52">
        <f t="shared" ref="E32" si="14">SUM(B32:D32)</f>
        <v>239720.59</v>
      </c>
      <c r="F32" s="35" t="s">
        <v>153</v>
      </c>
      <c r="G32" s="68" t="s">
        <v>154</v>
      </c>
      <c r="H32" s="36"/>
      <c r="J32" s="120"/>
      <c r="K32" s="57"/>
    </row>
    <row r="33" spans="1:20" ht="14.25" x14ac:dyDescent="0.2">
      <c r="A33" s="47">
        <v>41397</v>
      </c>
      <c r="B33" s="36">
        <f t="shared" si="12"/>
        <v>239720.59</v>
      </c>
      <c r="C33" s="38">
        <v>0</v>
      </c>
      <c r="D33" s="38">
        <v>-35</v>
      </c>
      <c r="E33" s="52">
        <f>SUM(B33:D33)</f>
        <v>239685.59</v>
      </c>
      <c r="G33" s="68" t="s">
        <v>151</v>
      </c>
      <c r="J33" s="119"/>
      <c r="K33" s="57"/>
    </row>
    <row r="34" spans="1:20" ht="14.25" x14ac:dyDescent="0.2">
      <c r="A34" s="47">
        <v>41422</v>
      </c>
      <c r="B34" s="36">
        <f t="shared" si="12"/>
        <v>239685.59</v>
      </c>
      <c r="C34" s="38">
        <v>0</v>
      </c>
      <c r="D34" s="38">
        <v>-4237</v>
      </c>
      <c r="E34" s="52">
        <f>SUM(B34:D34)</f>
        <v>235448.59</v>
      </c>
      <c r="F34" s="35">
        <v>572</v>
      </c>
      <c r="G34" s="68" t="s">
        <v>148</v>
      </c>
      <c r="J34" s="119"/>
      <c r="K34" s="121"/>
    </row>
    <row r="35" spans="1:20" s="34" customFormat="1" ht="15" thickBot="1" x14ac:dyDescent="0.25">
      <c r="A35" s="48">
        <v>41425</v>
      </c>
      <c r="B35" s="39">
        <f t="shared" si="12"/>
        <v>235448.59</v>
      </c>
      <c r="C35" s="40">
        <v>0</v>
      </c>
      <c r="D35" s="40">
        <v>0</v>
      </c>
      <c r="E35" s="53">
        <f>SUM(B35:D35)</f>
        <v>235448.59</v>
      </c>
      <c r="F35" s="41"/>
      <c r="G35" s="40">
        <v>235448.59</v>
      </c>
      <c r="H35" s="39"/>
      <c r="J35" s="114"/>
      <c r="K35" s="57"/>
    </row>
    <row r="36" spans="1:20" s="36" customFormat="1" ht="14.25" x14ac:dyDescent="0.2">
      <c r="A36" s="47">
        <v>41426</v>
      </c>
      <c r="B36" s="36">
        <f t="shared" si="12"/>
        <v>235448.59</v>
      </c>
      <c r="C36" s="38">
        <v>0</v>
      </c>
      <c r="D36" s="38">
        <v>0</v>
      </c>
      <c r="E36" s="52">
        <f t="shared" ref="E36" si="15">SUM(B36:D36)</f>
        <v>235448.59</v>
      </c>
      <c r="F36" s="35"/>
      <c r="G36" s="68"/>
      <c r="J36" s="120"/>
      <c r="K36" s="57"/>
    </row>
    <row r="37" spans="1:20" s="34" customFormat="1" ht="15" thickBot="1" x14ac:dyDescent="0.25">
      <c r="A37" s="48">
        <v>41455</v>
      </c>
      <c r="B37" s="39">
        <f t="shared" si="12"/>
        <v>235448.59</v>
      </c>
      <c r="C37" s="40">
        <v>0</v>
      </c>
      <c r="D37" s="40">
        <v>0</v>
      </c>
      <c r="E37" s="53">
        <f>SUM(B37:D37)</f>
        <v>235448.59</v>
      </c>
      <c r="F37" s="41"/>
      <c r="G37" s="40">
        <v>235448.59</v>
      </c>
      <c r="H37" s="39"/>
      <c r="J37" s="114"/>
      <c r="K37" s="57"/>
    </row>
    <row r="38" spans="1:20" s="36" customFormat="1" ht="14.25" x14ac:dyDescent="0.2">
      <c r="A38" s="47">
        <v>41456</v>
      </c>
      <c r="B38" s="36">
        <f t="shared" si="12"/>
        <v>235448.59</v>
      </c>
      <c r="C38" s="38">
        <v>0</v>
      </c>
      <c r="D38" s="38">
        <v>0</v>
      </c>
      <c r="E38" s="52">
        <f t="shared" ref="E38" si="16">SUM(B38:D38)</f>
        <v>235448.59</v>
      </c>
      <c r="F38" s="35"/>
      <c r="G38" s="68"/>
      <c r="J38" s="120"/>
      <c r="K38" s="57"/>
    </row>
    <row r="39" spans="1:20" s="34" customFormat="1" ht="15" thickBot="1" x14ac:dyDescent="0.25">
      <c r="A39" s="48">
        <v>41486</v>
      </c>
      <c r="B39" s="39">
        <f t="shared" si="12"/>
        <v>235448.59</v>
      </c>
      <c r="C39" s="40">
        <v>0</v>
      </c>
      <c r="D39" s="40">
        <v>0</v>
      </c>
      <c r="E39" s="53">
        <f>SUM(B39:D39)</f>
        <v>235448.59</v>
      </c>
      <c r="F39" s="41"/>
      <c r="G39" s="40">
        <v>235448.59</v>
      </c>
      <c r="H39" s="39"/>
      <c r="J39" s="114"/>
      <c r="K39" s="57"/>
    </row>
    <row r="40" spans="1:20" s="36" customFormat="1" ht="14.25" x14ac:dyDescent="0.2">
      <c r="A40" s="47">
        <v>41487</v>
      </c>
      <c r="B40" s="36">
        <f t="shared" si="12"/>
        <v>235448.59</v>
      </c>
      <c r="C40" s="38">
        <v>0</v>
      </c>
      <c r="D40" s="38">
        <v>0</v>
      </c>
      <c r="E40" s="52">
        <f t="shared" ref="E40" si="17">SUM(B40:D40)</f>
        <v>235448.59</v>
      </c>
      <c r="F40" s="35"/>
      <c r="G40" s="68"/>
      <c r="J40" s="120"/>
      <c r="K40" s="57"/>
    </row>
    <row r="41" spans="1:20" s="34" customFormat="1" ht="15" thickBot="1" x14ac:dyDescent="0.25">
      <c r="A41" s="48">
        <v>41517</v>
      </c>
      <c r="B41" s="39">
        <f t="shared" si="12"/>
        <v>235448.59</v>
      </c>
      <c r="C41" s="40">
        <v>0</v>
      </c>
      <c r="D41" s="40">
        <v>0</v>
      </c>
      <c r="E41" s="53">
        <f>SUM(B41:D41)</f>
        <v>235448.59</v>
      </c>
      <c r="F41" s="41"/>
      <c r="G41" s="40">
        <v>235448.59</v>
      </c>
      <c r="H41" s="39"/>
      <c r="J41" s="114"/>
      <c r="K41" s="57"/>
    </row>
    <row r="42" spans="1:20" s="36" customFormat="1" ht="14.25" x14ac:dyDescent="0.2">
      <c r="A42" s="47">
        <v>41518</v>
      </c>
      <c r="B42" s="36">
        <f t="shared" ref="B42:B45" si="18">+E41</f>
        <v>235448.59</v>
      </c>
      <c r="C42" s="38">
        <v>0</v>
      </c>
      <c r="D42" s="38">
        <v>0</v>
      </c>
      <c r="E42" s="52">
        <f t="shared" ref="E42" si="19">SUM(B42:D42)</f>
        <v>235448.59</v>
      </c>
      <c r="F42" s="35"/>
      <c r="G42" s="68"/>
      <c r="J42" s="120"/>
      <c r="K42" s="57"/>
    </row>
    <row r="43" spans="1:20" s="34" customFormat="1" ht="15" thickBot="1" x14ac:dyDescent="0.25">
      <c r="A43" s="48">
        <v>41547</v>
      </c>
      <c r="B43" s="39">
        <f t="shared" si="18"/>
        <v>235448.59</v>
      </c>
      <c r="C43" s="40">
        <v>0</v>
      </c>
      <c r="D43" s="40">
        <v>0</v>
      </c>
      <c r="E43" s="53">
        <f>SUM(B43:D43)</f>
        <v>235448.59</v>
      </c>
      <c r="F43" s="41"/>
      <c r="G43" s="40">
        <v>235448.59</v>
      </c>
      <c r="H43" s="39"/>
      <c r="J43" s="114"/>
      <c r="K43" s="57"/>
      <c r="O43" s="122"/>
      <c r="P43" s="122"/>
      <c r="Q43" s="122"/>
      <c r="R43" s="122"/>
      <c r="S43" s="122"/>
      <c r="T43" s="122"/>
    </row>
    <row r="44" spans="1:20" s="36" customFormat="1" ht="14.25" x14ac:dyDescent="0.2">
      <c r="A44" s="47">
        <v>41548</v>
      </c>
      <c r="B44" s="36">
        <f t="shared" si="18"/>
        <v>235448.59</v>
      </c>
      <c r="C44" s="38">
        <v>0</v>
      </c>
      <c r="D44" s="38">
        <v>0</v>
      </c>
      <c r="E44" s="52">
        <f t="shared" ref="E44" si="20">SUM(B44:D44)</f>
        <v>235448.59</v>
      </c>
      <c r="F44" s="35"/>
      <c r="G44" s="68"/>
      <c r="J44" s="120"/>
      <c r="K44" s="57"/>
      <c r="O44" s="123"/>
      <c r="P44" s="123"/>
      <c r="Q44" s="123"/>
      <c r="R44" s="123"/>
      <c r="S44" s="123"/>
      <c r="T44" s="123"/>
    </row>
    <row r="45" spans="1:20" ht="14.25" x14ac:dyDescent="0.2">
      <c r="A45" s="47">
        <v>41562</v>
      </c>
      <c r="B45" s="36">
        <f t="shared" si="18"/>
        <v>235448.59</v>
      </c>
      <c r="C45" s="38">
        <v>0</v>
      </c>
      <c r="D45" s="38">
        <v>-3198.94</v>
      </c>
      <c r="E45" s="52">
        <f t="shared" ref="E45" si="21">SUM(B45:D45)</f>
        <v>232249.65</v>
      </c>
      <c r="F45" s="35">
        <v>573</v>
      </c>
      <c r="G45" s="68" t="s">
        <v>155</v>
      </c>
      <c r="H45" s="36"/>
      <c r="J45" s="120"/>
      <c r="K45" s="57"/>
      <c r="O45" s="64"/>
      <c r="P45" s="64"/>
      <c r="Q45" s="64"/>
      <c r="R45" s="64"/>
      <c r="S45" s="64"/>
      <c r="T45" s="64"/>
    </row>
    <row r="46" spans="1:20" s="34" customFormat="1" ht="15" thickBot="1" x14ac:dyDescent="0.25">
      <c r="A46" s="48">
        <v>41547</v>
      </c>
      <c r="B46" s="39">
        <f t="shared" ref="B46:B48" si="22">+E45</f>
        <v>232249.65</v>
      </c>
      <c r="C46" s="40">
        <v>0</v>
      </c>
      <c r="D46" s="40">
        <v>0</v>
      </c>
      <c r="E46" s="53">
        <f>SUM(B46:D46)</f>
        <v>232249.65</v>
      </c>
      <c r="F46" s="41"/>
      <c r="G46" s="40">
        <v>232249.65</v>
      </c>
      <c r="H46" s="39"/>
      <c r="J46" s="114"/>
      <c r="K46" s="57"/>
      <c r="O46" s="124"/>
      <c r="P46" s="122"/>
      <c r="Q46" s="122"/>
      <c r="R46" s="122"/>
      <c r="S46" s="122"/>
      <c r="T46" s="122"/>
    </row>
    <row r="47" spans="1:20" s="36" customFormat="1" ht="14.25" x14ac:dyDescent="0.2">
      <c r="A47" s="47">
        <v>41579</v>
      </c>
      <c r="B47" s="36">
        <f t="shared" si="22"/>
        <v>232249.65</v>
      </c>
      <c r="C47" s="38">
        <v>0</v>
      </c>
      <c r="D47" s="38">
        <v>0</v>
      </c>
      <c r="E47" s="52">
        <f t="shared" ref="E47" si="23">SUM(B47:D47)</f>
        <v>232249.65</v>
      </c>
      <c r="F47" s="35"/>
      <c r="G47" s="68"/>
      <c r="J47" s="120"/>
      <c r="K47" s="57"/>
      <c r="O47" s="125"/>
      <c r="P47" s="123"/>
      <c r="Q47" s="123"/>
      <c r="R47" s="123"/>
      <c r="S47" s="123"/>
      <c r="T47" s="123"/>
    </row>
    <row r="48" spans="1:20" ht="14.25" x14ac:dyDescent="0.2">
      <c r="A48" s="47">
        <v>41599</v>
      </c>
      <c r="B48" s="36">
        <f t="shared" si="22"/>
        <v>232249.65</v>
      </c>
      <c r="C48" s="38">
        <v>0</v>
      </c>
      <c r="D48" s="38">
        <v>-232214.65</v>
      </c>
      <c r="E48" s="52">
        <f t="shared" ref="E48:E49" si="24">SUM(B48:D48)</f>
        <v>35</v>
      </c>
      <c r="F48" s="35" t="s">
        <v>153</v>
      </c>
      <c r="G48" s="105" t="s">
        <v>156</v>
      </c>
      <c r="H48" s="36"/>
      <c r="J48" s="120"/>
      <c r="K48" s="57"/>
      <c r="O48" s="64"/>
      <c r="P48" s="64"/>
      <c r="Q48" s="64"/>
      <c r="R48" s="64"/>
      <c r="S48" s="64"/>
      <c r="T48" s="64"/>
    </row>
    <row r="49" spans="1:11" ht="14.25" x14ac:dyDescent="0.2">
      <c r="A49" s="47">
        <v>41608</v>
      </c>
      <c r="B49" s="36">
        <f>+E48</f>
        <v>35</v>
      </c>
      <c r="C49" s="38">
        <v>0</v>
      </c>
      <c r="D49" s="38">
        <v>-35</v>
      </c>
      <c r="E49" s="52">
        <f t="shared" si="24"/>
        <v>0</v>
      </c>
      <c r="F49" s="62"/>
      <c r="G49" s="68" t="s">
        <v>157</v>
      </c>
      <c r="H49" s="36"/>
      <c r="J49" s="120"/>
      <c r="K49" s="57"/>
    </row>
    <row r="50" spans="1:11" ht="26.25" x14ac:dyDescent="0.4">
      <c r="A50" s="130" t="s">
        <v>158</v>
      </c>
      <c r="B50" s="131"/>
      <c r="C50" s="131"/>
      <c r="D50" s="131"/>
      <c r="E50" s="131"/>
      <c r="F50" s="131"/>
      <c r="G50" s="132"/>
      <c r="H50" s="131"/>
      <c r="J50" s="119"/>
      <c r="K50" s="121"/>
    </row>
    <row r="51" spans="1:11" ht="14.25" x14ac:dyDescent="0.2">
      <c r="A51" s="60"/>
      <c r="B51" s="61"/>
      <c r="C51" s="38">
        <v>21610</v>
      </c>
      <c r="D51" s="61"/>
      <c r="E51" s="63">
        <f>SUM(B51:D51)</f>
        <v>21610</v>
      </c>
      <c r="F51" s="61"/>
      <c r="G51" s="65" t="s">
        <v>159</v>
      </c>
      <c r="H51" s="61"/>
      <c r="J51" s="119"/>
      <c r="K51" s="121"/>
    </row>
    <row r="52" spans="1:11" ht="14.25" x14ac:dyDescent="0.2">
      <c r="A52" s="49">
        <v>41599</v>
      </c>
      <c r="B52" s="36">
        <f t="shared" ref="B52:B55" si="25">+E51</f>
        <v>21610</v>
      </c>
      <c r="C52" s="38">
        <v>168809.72</v>
      </c>
      <c r="E52" s="63">
        <f>SUM(B52:D52)</f>
        <v>190419.72</v>
      </c>
      <c r="G52" s="65" t="s">
        <v>160</v>
      </c>
      <c r="J52" s="119"/>
      <c r="K52" s="121"/>
    </row>
    <row r="53" spans="1:11" ht="14.25" x14ac:dyDescent="0.2">
      <c r="A53" s="59">
        <v>41599</v>
      </c>
      <c r="B53" s="36">
        <f t="shared" si="25"/>
        <v>190419.72</v>
      </c>
      <c r="D53" s="38">
        <v>-7.25</v>
      </c>
      <c r="E53" s="63">
        <f t="shared" ref="E53:E94" si="26">SUM(B53:D53)</f>
        <v>190412.47</v>
      </c>
      <c r="G53" s="106" t="s">
        <v>161</v>
      </c>
      <c r="J53" s="119"/>
      <c r="K53" s="121"/>
    </row>
    <row r="54" spans="1:11" ht="14.25" x14ac:dyDescent="0.2">
      <c r="A54" s="59">
        <v>41607</v>
      </c>
      <c r="B54" s="36">
        <f t="shared" si="25"/>
        <v>190412.47</v>
      </c>
      <c r="D54" s="38">
        <v>-3421.5</v>
      </c>
      <c r="E54" s="63">
        <f t="shared" si="26"/>
        <v>186990.97</v>
      </c>
      <c r="G54" s="106" t="s">
        <v>162</v>
      </c>
      <c r="H54" s="61"/>
      <c r="J54" s="119"/>
      <c r="K54" s="121"/>
    </row>
    <row r="55" spans="1:11" ht="14.25" x14ac:dyDescent="0.2">
      <c r="A55" s="59">
        <v>41608</v>
      </c>
      <c r="B55" s="36">
        <f t="shared" si="25"/>
        <v>186990.97</v>
      </c>
      <c r="D55" s="38">
        <v>-0.2</v>
      </c>
      <c r="E55" s="63">
        <f t="shared" si="26"/>
        <v>186990.77</v>
      </c>
      <c r="G55" s="106" t="s">
        <v>157</v>
      </c>
      <c r="H55" s="61"/>
      <c r="J55" s="119"/>
      <c r="K55" s="121"/>
    </row>
    <row r="56" spans="1:11" ht="14.25" x14ac:dyDescent="0.2">
      <c r="A56" s="49">
        <v>41626</v>
      </c>
      <c r="B56" s="36">
        <f t="shared" ref="B56:B61" si="27">+E55</f>
        <v>186990.77</v>
      </c>
      <c r="C56" s="38">
        <v>10490</v>
      </c>
      <c r="D56" s="61"/>
      <c r="E56" s="63">
        <f t="shared" si="26"/>
        <v>197480.77</v>
      </c>
      <c r="G56" s="65" t="s">
        <v>163</v>
      </c>
      <c r="H56" s="61"/>
      <c r="J56" s="119"/>
      <c r="K56" s="121"/>
    </row>
    <row r="57" spans="1:11" ht="14.25" x14ac:dyDescent="0.2">
      <c r="A57" s="49">
        <v>41643</v>
      </c>
      <c r="B57" s="36">
        <f t="shared" si="27"/>
        <v>197480.77</v>
      </c>
      <c r="C57" s="38">
        <v>92.49</v>
      </c>
      <c r="D57" s="61"/>
      <c r="E57" s="63">
        <f t="shared" si="26"/>
        <v>197573.25999999998</v>
      </c>
      <c r="G57" s="65" t="s">
        <v>164</v>
      </c>
      <c r="H57" s="61"/>
      <c r="J57" s="119"/>
      <c r="K57" s="38"/>
    </row>
    <row r="58" spans="1:11" ht="14.25" x14ac:dyDescent="0.2">
      <c r="A58" s="49">
        <v>41724</v>
      </c>
      <c r="B58" s="36">
        <f t="shared" si="27"/>
        <v>197573.25999999998</v>
      </c>
      <c r="C58" s="38">
        <v>27900</v>
      </c>
      <c r="D58" s="61"/>
      <c r="E58" s="69">
        <f t="shared" si="26"/>
        <v>225473.25999999998</v>
      </c>
      <c r="F58" s="61"/>
      <c r="G58" s="65" t="s">
        <v>163</v>
      </c>
      <c r="H58" s="70"/>
      <c r="J58" s="119"/>
      <c r="K58" s="121"/>
    </row>
    <row r="59" spans="1:11" ht="14.25" x14ac:dyDescent="0.2">
      <c r="A59" s="49">
        <v>41754</v>
      </c>
      <c r="B59" s="68">
        <f t="shared" si="27"/>
        <v>225473.25999999998</v>
      </c>
      <c r="C59" s="38"/>
      <c r="D59" s="38">
        <v>-1875</v>
      </c>
      <c r="E59" s="69">
        <f t="shared" si="26"/>
        <v>223598.25999999998</v>
      </c>
      <c r="F59" s="61"/>
      <c r="G59" s="2" t="s">
        <v>165</v>
      </c>
      <c r="H59" s="68"/>
      <c r="J59" s="119"/>
      <c r="K59" s="121"/>
    </row>
    <row r="60" spans="1:11" ht="14.25" x14ac:dyDescent="0.2">
      <c r="A60" s="49">
        <v>41755</v>
      </c>
      <c r="B60" s="68">
        <f t="shared" si="27"/>
        <v>223598.25999999998</v>
      </c>
      <c r="C60" s="38"/>
      <c r="D60" s="110">
        <v>-0.2</v>
      </c>
      <c r="E60" s="69">
        <f t="shared" si="26"/>
        <v>223598.05999999997</v>
      </c>
      <c r="F60" s="61"/>
      <c r="G60" s="106" t="s">
        <v>157</v>
      </c>
      <c r="H60" s="70"/>
      <c r="J60" s="119"/>
      <c r="K60" s="121"/>
    </row>
    <row r="61" spans="1:11" ht="14.25" x14ac:dyDescent="0.2">
      <c r="A61" s="49">
        <v>41761</v>
      </c>
      <c r="B61" s="68">
        <f t="shared" si="27"/>
        <v>223598.05999999997</v>
      </c>
      <c r="C61" s="38"/>
      <c r="D61" s="71">
        <v>-3750.01</v>
      </c>
      <c r="E61" s="69">
        <f t="shared" si="26"/>
        <v>219848.04999999996</v>
      </c>
      <c r="F61" s="61"/>
      <c r="G61" s="2" t="s">
        <v>165</v>
      </c>
      <c r="H61" s="110"/>
      <c r="J61" s="119"/>
      <c r="K61" s="121"/>
    </row>
    <row r="62" spans="1:11" ht="14.25" x14ac:dyDescent="0.2">
      <c r="A62" s="49">
        <v>41762</v>
      </c>
      <c r="B62" s="68">
        <f t="shared" ref="B62:B87" si="28">+E61</f>
        <v>219848.04999999996</v>
      </c>
      <c r="C62" s="38"/>
      <c r="D62" s="71">
        <v>-0.2</v>
      </c>
      <c r="E62" s="69">
        <f t="shared" si="26"/>
        <v>219847.84999999995</v>
      </c>
      <c r="F62" s="61"/>
      <c r="G62" s="106" t="s">
        <v>157</v>
      </c>
      <c r="H62" s="70"/>
      <c r="J62" s="119"/>
      <c r="K62" s="121"/>
    </row>
    <row r="63" spans="1:11" ht="14.25" x14ac:dyDescent="0.2">
      <c r="A63" s="49">
        <v>41770</v>
      </c>
      <c r="B63" s="68">
        <f t="shared" si="28"/>
        <v>219847.84999999995</v>
      </c>
      <c r="C63" s="38"/>
      <c r="D63" s="71">
        <v>-1737.17</v>
      </c>
      <c r="E63" s="69">
        <f t="shared" si="26"/>
        <v>218110.67999999993</v>
      </c>
      <c r="F63" s="61"/>
      <c r="G63" s="2" t="s">
        <v>165</v>
      </c>
      <c r="H63" s="110"/>
      <c r="J63" s="119"/>
      <c r="K63" s="121"/>
    </row>
    <row r="64" spans="1:11" ht="14.25" x14ac:dyDescent="0.2">
      <c r="A64" s="49">
        <v>41773</v>
      </c>
      <c r="B64" s="68">
        <f t="shared" si="28"/>
        <v>218110.67999999993</v>
      </c>
      <c r="C64" s="38"/>
      <c r="D64" s="71">
        <v>-3774.08</v>
      </c>
      <c r="E64" s="69">
        <f t="shared" si="26"/>
        <v>214336.59999999995</v>
      </c>
      <c r="F64" s="61"/>
      <c r="G64" s="2" t="s">
        <v>165</v>
      </c>
      <c r="H64" s="110"/>
      <c r="J64" s="119"/>
      <c r="K64" s="121"/>
    </row>
    <row r="65" spans="1:12" ht="14.25" x14ac:dyDescent="0.2">
      <c r="A65" s="49">
        <v>41774</v>
      </c>
      <c r="B65" s="68">
        <f t="shared" si="28"/>
        <v>214336.59999999995</v>
      </c>
      <c r="C65" s="38"/>
      <c r="D65" s="71">
        <v>-0.06</v>
      </c>
      <c r="E65" s="69">
        <f t="shared" si="26"/>
        <v>214336.53999999995</v>
      </c>
      <c r="F65" s="61"/>
      <c r="G65" s="106" t="s">
        <v>157</v>
      </c>
      <c r="H65" s="70"/>
      <c r="J65" s="119"/>
      <c r="K65" s="121"/>
    </row>
    <row r="66" spans="1:12" ht="14.25" x14ac:dyDescent="0.2">
      <c r="A66" s="49">
        <v>41774</v>
      </c>
      <c r="B66" s="68">
        <f t="shared" si="28"/>
        <v>214336.53999999995</v>
      </c>
      <c r="C66" s="38"/>
      <c r="D66" s="71">
        <v>-26</v>
      </c>
      <c r="E66" s="69">
        <f t="shared" si="26"/>
        <v>214310.53999999995</v>
      </c>
      <c r="F66" s="61"/>
      <c r="G66" s="106" t="s">
        <v>157</v>
      </c>
      <c r="H66" s="70"/>
      <c r="J66" s="119"/>
      <c r="K66" s="121"/>
    </row>
    <row r="67" spans="1:12" ht="14.25" x14ac:dyDescent="0.2">
      <c r="A67" s="49">
        <v>41775</v>
      </c>
      <c r="B67" s="68">
        <f t="shared" si="28"/>
        <v>214310.53999999995</v>
      </c>
      <c r="C67" s="38"/>
      <c r="D67" s="71">
        <v>-1069.2</v>
      </c>
      <c r="E67" s="69">
        <f t="shared" si="26"/>
        <v>213241.33999999994</v>
      </c>
      <c r="F67" s="61"/>
      <c r="G67" s="2" t="s">
        <v>165</v>
      </c>
      <c r="H67" s="110"/>
      <c r="J67" s="119"/>
      <c r="K67" s="121"/>
    </row>
    <row r="68" spans="1:12" ht="14.25" x14ac:dyDescent="0.2">
      <c r="A68" s="49">
        <v>41776</v>
      </c>
      <c r="B68" s="68">
        <f t="shared" si="28"/>
        <v>213241.33999999994</v>
      </c>
      <c r="C68" s="38"/>
      <c r="D68" s="71">
        <v>-0.2</v>
      </c>
      <c r="E68" s="69">
        <f t="shared" si="26"/>
        <v>213241.13999999993</v>
      </c>
      <c r="F68" s="61"/>
      <c r="G68" s="106" t="s">
        <v>157</v>
      </c>
      <c r="H68" s="70"/>
      <c r="J68" s="119"/>
      <c r="K68" s="121"/>
    </row>
    <row r="69" spans="1:12" ht="14.25" x14ac:dyDescent="0.2">
      <c r="A69" s="49">
        <v>41779</v>
      </c>
      <c r="B69" s="68">
        <f t="shared" si="28"/>
        <v>213241.13999999993</v>
      </c>
      <c r="C69" s="38"/>
      <c r="D69" s="71">
        <v>-1039.5</v>
      </c>
      <c r="E69" s="69">
        <f t="shared" si="26"/>
        <v>212201.63999999993</v>
      </c>
      <c r="F69" s="61"/>
      <c r="G69" s="2" t="s">
        <v>165</v>
      </c>
      <c r="H69" s="110"/>
      <c r="J69" s="119"/>
      <c r="K69" s="121"/>
    </row>
    <row r="70" spans="1:12" ht="14.25" x14ac:dyDescent="0.2">
      <c r="A70" s="49">
        <v>41779</v>
      </c>
      <c r="B70" s="68">
        <f t="shared" si="28"/>
        <v>212201.63999999993</v>
      </c>
      <c r="C70" s="38"/>
      <c r="D70" s="71">
        <v>-1972.4</v>
      </c>
      <c r="E70" s="69">
        <f t="shared" si="26"/>
        <v>210229.23999999993</v>
      </c>
      <c r="F70" s="61"/>
      <c r="G70" s="2" t="s">
        <v>165</v>
      </c>
      <c r="H70" s="110"/>
      <c r="J70" s="119"/>
      <c r="K70" s="121"/>
    </row>
    <row r="71" spans="1:12" ht="14.25" x14ac:dyDescent="0.2">
      <c r="A71" s="49">
        <v>41780</v>
      </c>
      <c r="B71" s="68">
        <f t="shared" si="28"/>
        <v>210229.23999999993</v>
      </c>
      <c r="C71" s="38"/>
      <c r="D71" s="71">
        <v>-0.4</v>
      </c>
      <c r="E71" s="69">
        <f t="shared" si="26"/>
        <v>210228.83999999994</v>
      </c>
      <c r="F71" s="61"/>
      <c r="G71" s="106" t="s">
        <v>157</v>
      </c>
      <c r="H71" s="70"/>
      <c r="J71" s="119"/>
      <c r="K71" s="121"/>
    </row>
    <row r="72" spans="1:12" ht="14.25" x14ac:dyDescent="0.2">
      <c r="A72" s="49">
        <v>41780</v>
      </c>
      <c r="B72" s="68">
        <f t="shared" si="28"/>
        <v>210228.83999999994</v>
      </c>
      <c r="C72" s="38"/>
      <c r="D72" s="71">
        <v>-26</v>
      </c>
      <c r="E72" s="69">
        <f t="shared" si="26"/>
        <v>210202.83999999994</v>
      </c>
      <c r="F72" s="61"/>
      <c r="G72" s="106" t="s">
        <v>157</v>
      </c>
      <c r="H72" s="70"/>
      <c r="J72" s="119"/>
      <c r="K72" s="121"/>
    </row>
    <row r="73" spans="1:12" ht="14.25" x14ac:dyDescent="0.2">
      <c r="A73" s="49">
        <v>41780</v>
      </c>
      <c r="B73" s="68">
        <f t="shared" si="28"/>
        <v>210202.83999999994</v>
      </c>
      <c r="C73" s="38"/>
      <c r="D73" s="71">
        <v>-715.5</v>
      </c>
      <c r="E73" s="69">
        <f t="shared" si="26"/>
        <v>209487.33999999994</v>
      </c>
      <c r="F73" s="61"/>
      <c r="G73" s="2" t="s">
        <v>165</v>
      </c>
      <c r="H73" s="110"/>
      <c r="J73" s="119"/>
      <c r="K73" s="121"/>
    </row>
    <row r="74" spans="1:12" ht="14.25" x14ac:dyDescent="0.2">
      <c r="A74" s="49">
        <v>41780</v>
      </c>
      <c r="B74" s="68">
        <f t="shared" si="28"/>
        <v>209487.33999999994</v>
      </c>
      <c r="C74" s="38"/>
      <c r="D74" s="71">
        <v>-120</v>
      </c>
      <c r="E74" s="69">
        <f t="shared" si="26"/>
        <v>209367.33999999994</v>
      </c>
      <c r="F74" s="61"/>
      <c r="G74" s="2" t="s">
        <v>165</v>
      </c>
      <c r="H74" s="110"/>
      <c r="J74" s="119"/>
      <c r="K74" s="121"/>
    </row>
    <row r="75" spans="1:12" ht="14.25" x14ac:dyDescent="0.2">
      <c r="A75" s="49">
        <v>41781</v>
      </c>
      <c r="B75" s="68">
        <f t="shared" si="28"/>
        <v>209367.33999999994</v>
      </c>
      <c r="C75" s="38"/>
      <c r="D75" s="71">
        <v>-0.2</v>
      </c>
      <c r="E75" s="69">
        <f t="shared" si="26"/>
        <v>209367.13999999993</v>
      </c>
      <c r="F75" s="61"/>
      <c r="G75" s="106" t="s">
        <v>157</v>
      </c>
      <c r="H75" s="70"/>
      <c r="J75" s="119"/>
      <c r="K75" s="121"/>
    </row>
    <row r="76" spans="1:12" ht="14.25" x14ac:dyDescent="0.2">
      <c r="A76" s="49">
        <v>41781</v>
      </c>
      <c r="B76" s="68">
        <f t="shared" si="28"/>
        <v>209367.13999999993</v>
      </c>
      <c r="C76" s="38"/>
      <c r="D76" s="71">
        <v>-17</v>
      </c>
      <c r="E76" s="69">
        <f t="shared" si="26"/>
        <v>209350.13999999993</v>
      </c>
      <c r="F76" s="61"/>
      <c r="G76" s="106" t="s">
        <v>157</v>
      </c>
      <c r="H76" s="70"/>
      <c r="J76" s="119"/>
      <c r="K76" s="121"/>
    </row>
    <row r="77" spans="1:12" ht="14.25" x14ac:dyDescent="0.2">
      <c r="A77" s="49">
        <v>41781</v>
      </c>
      <c r="B77" s="68">
        <f t="shared" si="28"/>
        <v>209350.13999999993</v>
      </c>
      <c r="C77" s="38"/>
      <c r="D77" s="71">
        <v>-2607.5500000000002</v>
      </c>
      <c r="E77" s="69">
        <f t="shared" si="26"/>
        <v>206742.58999999994</v>
      </c>
      <c r="F77" s="61"/>
      <c r="G77" s="2" t="s">
        <v>165</v>
      </c>
      <c r="H77" s="110"/>
      <c r="J77" s="119"/>
      <c r="K77" s="121"/>
    </row>
    <row r="78" spans="1:12" ht="14.25" x14ac:dyDescent="0.2">
      <c r="A78" s="49">
        <v>41782</v>
      </c>
      <c r="B78" s="68">
        <f t="shared" si="28"/>
        <v>206742.58999999994</v>
      </c>
      <c r="C78" s="38"/>
      <c r="D78" s="71">
        <v>-21.5</v>
      </c>
      <c r="E78" s="69">
        <f t="shared" si="26"/>
        <v>206721.08999999994</v>
      </c>
      <c r="F78" s="61"/>
      <c r="G78" s="106" t="s">
        <v>157</v>
      </c>
      <c r="H78" s="70"/>
      <c r="J78" s="119"/>
      <c r="K78" s="121"/>
    </row>
    <row r="79" spans="1:12" ht="14.25" x14ac:dyDescent="0.2">
      <c r="A79" s="49">
        <v>41782</v>
      </c>
      <c r="B79" s="68">
        <f t="shared" si="28"/>
        <v>206721.08999999994</v>
      </c>
      <c r="C79" s="38"/>
      <c r="D79" s="71">
        <v>-815.5</v>
      </c>
      <c r="E79" s="69">
        <f t="shared" si="26"/>
        <v>205905.58999999994</v>
      </c>
      <c r="F79" s="61"/>
      <c r="G79" s="2" t="s">
        <v>165</v>
      </c>
      <c r="H79" s="110"/>
      <c r="J79" s="119"/>
      <c r="K79" s="121"/>
      <c r="L79" s="64"/>
    </row>
    <row r="80" spans="1:12" ht="14.25" x14ac:dyDescent="0.2">
      <c r="A80" s="49">
        <v>41801</v>
      </c>
      <c r="B80" s="68">
        <f t="shared" si="28"/>
        <v>205905.58999999994</v>
      </c>
      <c r="C80" s="61"/>
      <c r="D80" s="38">
        <v>-986.15</v>
      </c>
      <c r="E80" s="69">
        <f t="shared" si="26"/>
        <v>204919.43999999994</v>
      </c>
      <c r="F80" s="61"/>
      <c r="G80" s="2" t="s">
        <v>165</v>
      </c>
      <c r="H80" s="38"/>
      <c r="J80" s="119"/>
      <c r="K80" s="121"/>
      <c r="L80" s="64"/>
    </row>
    <row r="81" spans="1:16" ht="14.25" x14ac:dyDescent="0.2">
      <c r="A81" s="49">
        <v>41801</v>
      </c>
      <c r="B81" s="68">
        <f t="shared" si="28"/>
        <v>204919.43999999994</v>
      </c>
      <c r="D81" s="111">
        <v>-13721.4</v>
      </c>
      <c r="E81" s="63">
        <f t="shared" si="26"/>
        <v>191198.03999999995</v>
      </c>
      <c r="G81" s="64" t="s">
        <v>166</v>
      </c>
      <c r="H81" s="61"/>
      <c r="J81" s="119"/>
      <c r="K81" s="121"/>
      <c r="L81" s="126"/>
    </row>
    <row r="82" spans="1:16" ht="14.25" x14ac:dyDescent="0.2">
      <c r="A82" s="49">
        <v>41802</v>
      </c>
      <c r="B82" s="68">
        <f t="shared" si="28"/>
        <v>191198.03999999995</v>
      </c>
      <c r="D82" s="38">
        <v>-0.4</v>
      </c>
      <c r="E82" s="63">
        <f t="shared" si="26"/>
        <v>191197.63999999996</v>
      </c>
      <c r="G82" s="67" t="s">
        <v>157</v>
      </c>
      <c r="H82" s="61"/>
      <c r="J82" s="119"/>
      <c r="K82" s="121"/>
      <c r="L82" s="64"/>
    </row>
    <row r="83" spans="1:16" ht="14.25" x14ac:dyDescent="0.2">
      <c r="A83" s="49">
        <v>41817</v>
      </c>
      <c r="B83" s="68">
        <f t="shared" si="28"/>
        <v>191197.63999999996</v>
      </c>
      <c r="D83" s="111">
        <v>-56605.74</v>
      </c>
      <c r="E83" s="63">
        <f t="shared" si="26"/>
        <v>134591.89999999997</v>
      </c>
      <c r="G83" s="66" t="s">
        <v>167</v>
      </c>
      <c r="H83" s="70"/>
      <c r="J83" s="119"/>
      <c r="K83" s="121"/>
      <c r="L83" s="64"/>
      <c r="P83" s="129"/>
    </row>
    <row r="84" spans="1:16" ht="14.25" x14ac:dyDescent="0.2">
      <c r="A84" s="49">
        <v>41818</v>
      </c>
      <c r="B84" s="68">
        <f t="shared" si="28"/>
        <v>134591.89999999997</v>
      </c>
      <c r="D84" s="38">
        <v>-0.2</v>
      </c>
      <c r="E84" s="63">
        <f t="shared" si="26"/>
        <v>134591.69999999995</v>
      </c>
      <c r="G84" s="67" t="s">
        <v>157</v>
      </c>
      <c r="H84" s="70"/>
      <c r="J84" s="119"/>
      <c r="K84" s="121"/>
      <c r="L84" s="112"/>
    </row>
    <row r="85" spans="1:16" ht="14.25" x14ac:dyDescent="0.2">
      <c r="B85" s="68">
        <f>+E84</f>
        <v>134591.69999999995</v>
      </c>
      <c r="C85">
        <v>3.46</v>
      </c>
      <c r="D85" s="38"/>
      <c r="E85" s="63">
        <f t="shared" si="26"/>
        <v>134595.15999999995</v>
      </c>
      <c r="G85" s="67" t="s">
        <v>168</v>
      </c>
      <c r="H85" s="61"/>
      <c r="J85" s="119"/>
      <c r="K85" s="121"/>
      <c r="L85" s="113"/>
      <c r="N85" s="128"/>
    </row>
    <row r="86" spans="1:16" ht="14.25" x14ac:dyDescent="0.2">
      <c r="A86" s="49">
        <v>41946</v>
      </c>
      <c r="B86" s="68">
        <f t="shared" si="28"/>
        <v>134595.15999999995</v>
      </c>
      <c r="C86" s="107">
        <v>14750</v>
      </c>
      <c r="D86" s="38"/>
      <c r="E86" s="63">
        <f t="shared" si="26"/>
        <v>149345.15999999995</v>
      </c>
      <c r="G86" s="65" t="s">
        <v>163</v>
      </c>
      <c r="H86" s="61"/>
      <c r="J86" s="119"/>
      <c r="K86" s="121"/>
      <c r="L86" s="113"/>
    </row>
    <row r="87" spans="1:16" ht="14.25" x14ac:dyDescent="0.2">
      <c r="A87" s="49">
        <v>42009</v>
      </c>
      <c r="B87" s="68">
        <f t="shared" si="28"/>
        <v>149345.15999999995</v>
      </c>
      <c r="C87" s="107">
        <v>1784.7</v>
      </c>
      <c r="D87" s="38"/>
      <c r="E87" s="63">
        <f t="shared" si="26"/>
        <v>151129.85999999996</v>
      </c>
      <c r="G87" s="65" t="s">
        <v>164</v>
      </c>
      <c r="H87" s="61"/>
      <c r="J87" s="119"/>
      <c r="K87" s="121"/>
      <c r="L87" s="113"/>
      <c r="N87" s="64"/>
    </row>
    <row r="88" spans="1:16" ht="14.25" x14ac:dyDescent="0.2">
      <c r="A88" s="49">
        <v>42068</v>
      </c>
      <c r="B88" s="68">
        <f>+E87</f>
        <v>151129.85999999996</v>
      </c>
      <c r="C88" s="107">
        <v>32750</v>
      </c>
      <c r="D88" s="38"/>
      <c r="E88" s="63">
        <f t="shared" si="26"/>
        <v>183879.85999999996</v>
      </c>
      <c r="G88" s="65" t="s">
        <v>163</v>
      </c>
      <c r="H88" s="61"/>
      <c r="J88" s="119"/>
      <c r="K88" s="121"/>
      <c r="L88" s="113"/>
      <c r="N88" s="64"/>
    </row>
    <row r="89" spans="1:16" ht="14.25" x14ac:dyDescent="0.2">
      <c r="A89" s="49">
        <v>42115</v>
      </c>
      <c r="B89" s="68">
        <f t="shared" ref="B89:B91" si="29">+E88</f>
        <v>183879.85999999996</v>
      </c>
      <c r="C89" s="107"/>
      <c r="D89" s="38">
        <v>-36</v>
      </c>
      <c r="E89" s="63">
        <f t="shared" si="26"/>
        <v>183843.85999999996</v>
      </c>
      <c r="G89" s="65" t="s">
        <v>157</v>
      </c>
      <c r="H89" s="61"/>
      <c r="J89" s="119"/>
      <c r="K89" s="121"/>
      <c r="L89" s="113"/>
      <c r="N89" s="64"/>
    </row>
    <row r="90" spans="1:16" ht="14.25" x14ac:dyDescent="0.2">
      <c r="A90" s="49">
        <v>38463</v>
      </c>
      <c r="B90" s="68">
        <f t="shared" si="29"/>
        <v>183843.85999999996</v>
      </c>
      <c r="C90" s="107"/>
      <c r="D90" s="38">
        <v>-3556.29</v>
      </c>
      <c r="E90" s="63">
        <f t="shared" si="26"/>
        <v>180287.56999999995</v>
      </c>
      <c r="G90" s="65" t="s">
        <v>169</v>
      </c>
      <c r="H90" s="61"/>
      <c r="J90" s="119"/>
      <c r="K90" s="121"/>
      <c r="L90" s="113"/>
      <c r="N90" s="64"/>
    </row>
    <row r="91" spans="1:16" ht="14.25" x14ac:dyDescent="0.2">
      <c r="A91" s="49">
        <v>42255</v>
      </c>
      <c r="B91" s="68">
        <f t="shared" si="29"/>
        <v>180287.56999999995</v>
      </c>
      <c r="C91" s="107">
        <v>20500</v>
      </c>
      <c r="D91" s="38"/>
      <c r="E91" s="63">
        <f t="shared" si="26"/>
        <v>200787.56999999995</v>
      </c>
      <c r="G91" s="65" t="s">
        <v>171</v>
      </c>
      <c r="H91" s="61"/>
      <c r="J91" s="119"/>
      <c r="K91" s="121"/>
      <c r="L91" s="113"/>
      <c r="N91" s="64"/>
    </row>
    <row r="92" spans="1:16" ht="14.25" x14ac:dyDescent="0.2">
      <c r="B92" s="68"/>
      <c r="C92" s="107"/>
      <c r="D92" s="38"/>
      <c r="E92" s="63"/>
      <c r="G92" s="65"/>
      <c r="H92" s="61"/>
      <c r="J92" s="119"/>
      <c r="K92" s="121"/>
      <c r="L92" s="113"/>
      <c r="N92" s="64"/>
    </row>
    <row r="93" spans="1:16" ht="14.25" x14ac:dyDescent="0.2">
      <c r="B93" s="68"/>
      <c r="C93" s="107"/>
      <c r="D93" s="38"/>
      <c r="E93" s="63"/>
      <c r="G93" s="65"/>
      <c r="H93" s="61"/>
      <c r="J93" s="119"/>
      <c r="K93" s="121"/>
      <c r="L93" s="113"/>
      <c r="N93" s="64"/>
    </row>
    <row r="94" spans="1:16" ht="15" x14ac:dyDescent="0.25">
      <c r="B94" s="36"/>
      <c r="C94" s="108">
        <f>SUM(C51:C93)</f>
        <v>298690.37</v>
      </c>
      <c r="D94" s="108">
        <f>SUM(D51:D93)</f>
        <v>-97902.799999999988</v>
      </c>
      <c r="E94" s="109">
        <f t="shared" si="26"/>
        <v>200787.57</v>
      </c>
      <c r="F94" s="19"/>
      <c r="G94" s="19" t="s">
        <v>170</v>
      </c>
      <c r="H94" s="2"/>
      <c r="I94" s="19"/>
      <c r="J94" s="19"/>
      <c r="L94" s="127"/>
      <c r="N94" s="124"/>
      <c r="P94" s="127"/>
    </row>
    <row r="95" spans="1:16" ht="14.25" x14ac:dyDescent="0.2">
      <c r="B95" s="36"/>
      <c r="D95" s="38"/>
      <c r="E95" s="63"/>
      <c r="H95" s="61"/>
      <c r="L95" s="113"/>
      <c r="N95" s="124"/>
    </row>
    <row r="96" spans="1:16" ht="14.25" x14ac:dyDescent="0.2">
      <c r="B96" s="36"/>
      <c r="D96" s="38"/>
      <c r="E96" s="63"/>
      <c r="L96" s="64"/>
      <c r="N96" s="124"/>
    </row>
    <row r="97" spans="2:14" ht="14.25" x14ac:dyDescent="0.2">
      <c r="B97" s="36"/>
      <c r="D97" s="38"/>
      <c r="E97" s="63"/>
      <c r="N97" s="64"/>
    </row>
    <row r="98" spans="2:14" ht="14.25" x14ac:dyDescent="0.2">
      <c r="B98" s="36"/>
      <c r="D98" s="38"/>
      <c r="E98" s="63"/>
      <c r="N98" s="64"/>
    </row>
    <row r="99" spans="2:14" ht="14.25" x14ac:dyDescent="0.2">
      <c r="B99" s="36"/>
      <c r="D99" s="38"/>
      <c r="E99" s="63"/>
      <c r="N99" s="127"/>
    </row>
    <row r="100" spans="2:14" x14ac:dyDescent="0.2">
      <c r="N100" s="64"/>
    </row>
    <row r="101" spans="2:14" x14ac:dyDescent="0.2">
      <c r="N101" s="64"/>
    </row>
    <row r="102" spans="2:14" x14ac:dyDescent="0.2">
      <c r="N102" s="64"/>
    </row>
  </sheetData>
  <mergeCells count="1">
    <mergeCell ref="A50:H50"/>
  </mergeCells>
  <phoneticPr fontId="0" type="noConversion"/>
  <pageMargins left="0.25" right="0.25" top="1" bottom="0.5" header="0.5" footer="0.25"/>
  <pageSetup paperSize="5" scale="89" orientation="portrait" r:id="rId1"/>
  <headerFooter alignWithMargins="0">
    <oddFooter>&amp;L&amp;8&amp;D&amp;R&amp;8&amp;Z&amp;F</oddFooter>
  </headerFooter>
  <ignoredErrors>
    <ignoredError sqref="E5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7"/>
  <sheetViews>
    <sheetView workbookViewId="0">
      <pane xSplit="1" ySplit="1" topLeftCell="B359" activePane="bottomRight" state="frozen"/>
      <selection pane="topRight" activeCell="B1" sqref="B1"/>
      <selection pane="bottomLeft" activeCell="A2" sqref="A2"/>
      <selection pane="bottomRight" activeCell="E176" sqref="E176"/>
    </sheetView>
  </sheetViews>
  <sheetFormatPr defaultRowHeight="12.75" x14ac:dyDescent="0.2"/>
  <cols>
    <col min="1" max="1" width="10.85546875" style="7" customWidth="1"/>
    <col min="2" max="2" width="12.7109375" style="8" customWidth="1"/>
    <col min="3" max="3" width="33.140625" style="7" customWidth="1"/>
    <col min="4" max="4" width="12.7109375" style="9" customWidth="1"/>
    <col min="5" max="5" width="12.7109375" style="8" customWidth="1"/>
    <col min="6" max="6" width="12.7109375" style="7" customWidth="1"/>
    <col min="7" max="7" width="14.85546875" style="7" customWidth="1"/>
    <col min="8" max="8" width="12.42578125" style="7" customWidth="1"/>
    <col min="9" max="9" width="9.140625" style="7"/>
    <col min="10" max="10" width="11.85546875" style="7" customWidth="1"/>
    <col min="11" max="16384" width="9.140625" style="7"/>
  </cols>
  <sheetData>
    <row r="1" spans="1:8" ht="24.75" customHeight="1" x14ac:dyDescent="0.25">
      <c r="A1" s="10" t="s">
        <v>0</v>
      </c>
      <c r="B1" s="11" t="s">
        <v>1</v>
      </c>
      <c r="C1" s="11" t="s">
        <v>2</v>
      </c>
      <c r="D1" s="12" t="s">
        <v>3</v>
      </c>
      <c r="E1" s="11" t="s">
        <v>4</v>
      </c>
      <c r="F1" s="13" t="s">
        <v>5</v>
      </c>
      <c r="G1" s="13" t="s">
        <v>6</v>
      </c>
      <c r="H1" s="14" t="s">
        <v>7</v>
      </c>
    </row>
    <row r="2" spans="1:8" x14ac:dyDescent="0.2">
      <c r="A2" s="72">
        <v>38808</v>
      </c>
      <c r="B2" s="73"/>
      <c r="C2" s="70" t="s">
        <v>8</v>
      </c>
      <c r="D2" s="74"/>
      <c r="E2" s="73"/>
      <c r="F2" s="75"/>
      <c r="G2" s="75">
        <v>211122.86</v>
      </c>
      <c r="H2" s="64"/>
    </row>
    <row r="3" spans="1:8" x14ac:dyDescent="0.2">
      <c r="A3" s="76">
        <v>38790</v>
      </c>
      <c r="B3" s="77">
        <v>1038</v>
      </c>
      <c r="C3" s="78" t="s">
        <v>9</v>
      </c>
      <c r="D3" s="79">
        <v>3837.1</v>
      </c>
      <c r="E3" s="80">
        <v>38889</v>
      </c>
      <c r="F3" s="81"/>
      <c r="G3" s="81">
        <f>SUM(G2-D3+F3)</f>
        <v>207285.75999999998</v>
      </c>
      <c r="H3" s="64"/>
    </row>
    <row r="4" spans="1:8" x14ac:dyDescent="0.2">
      <c r="A4" s="72">
        <v>38862</v>
      </c>
      <c r="B4" s="73" t="s">
        <v>10</v>
      </c>
      <c r="C4" s="70" t="s">
        <v>11</v>
      </c>
      <c r="D4" s="74">
        <v>1500</v>
      </c>
      <c r="E4" s="73" t="s">
        <v>12</v>
      </c>
      <c r="F4" s="75">
        <v>1500</v>
      </c>
      <c r="G4" s="75">
        <f>SUM(G3-D4+F4)</f>
        <v>207285.75999999998</v>
      </c>
      <c r="H4" s="64"/>
    </row>
    <row r="5" spans="1:8" x14ac:dyDescent="0.2">
      <c r="A5" s="72">
        <v>38862</v>
      </c>
      <c r="B5" s="73">
        <v>1040</v>
      </c>
      <c r="C5" s="70" t="s">
        <v>13</v>
      </c>
      <c r="D5" s="74">
        <v>1500</v>
      </c>
      <c r="E5" s="82">
        <v>38891</v>
      </c>
      <c r="F5" s="75"/>
      <c r="G5" s="75">
        <f>SUM(G4-D5+F5)</f>
        <v>205785.75999999998</v>
      </c>
      <c r="H5" s="64"/>
    </row>
    <row r="6" spans="1:8" x14ac:dyDescent="0.2">
      <c r="A6" s="72">
        <v>38862</v>
      </c>
      <c r="B6" s="73">
        <v>1041</v>
      </c>
      <c r="C6" s="70" t="s">
        <v>14</v>
      </c>
      <c r="D6" s="74">
        <v>1500</v>
      </c>
      <c r="E6" s="82">
        <v>38873</v>
      </c>
      <c r="F6" s="75"/>
      <c r="G6" s="75">
        <f t="shared" ref="G6:G48" si="0">SUM(G5-D6+F6)</f>
        <v>204285.75999999998</v>
      </c>
      <c r="H6" s="64"/>
    </row>
    <row r="7" spans="1:8" x14ac:dyDescent="0.2">
      <c r="A7" s="72">
        <v>38862</v>
      </c>
      <c r="B7" s="73">
        <v>1042</v>
      </c>
      <c r="C7" s="70" t="s">
        <v>15</v>
      </c>
      <c r="D7" s="74">
        <v>1500</v>
      </c>
      <c r="E7" s="82">
        <v>38873</v>
      </c>
      <c r="F7" s="75"/>
      <c r="G7" s="75">
        <f t="shared" si="0"/>
        <v>202785.75999999998</v>
      </c>
      <c r="H7" s="64"/>
    </row>
    <row r="8" spans="1:8" x14ac:dyDescent="0.2">
      <c r="A8" s="72">
        <v>38862</v>
      </c>
      <c r="B8" s="73">
        <v>1043</v>
      </c>
      <c r="C8" s="70" t="s">
        <v>16</v>
      </c>
      <c r="D8" s="74">
        <v>4500</v>
      </c>
      <c r="E8" s="82">
        <v>38882</v>
      </c>
      <c r="F8" s="75"/>
      <c r="G8" s="75">
        <f t="shared" si="0"/>
        <v>198285.75999999998</v>
      </c>
      <c r="H8" s="64"/>
    </row>
    <row r="9" spans="1:8" x14ac:dyDescent="0.2">
      <c r="A9" s="72">
        <v>38862</v>
      </c>
      <c r="B9" s="73">
        <v>1044</v>
      </c>
      <c r="C9" s="70" t="s">
        <v>17</v>
      </c>
      <c r="D9" s="74">
        <v>1500</v>
      </c>
      <c r="E9" s="82">
        <v>38874</v>
      </c>
      <c r="F9" s="75"/>
      <c r="G9" s="75">
        <f t="shared" si="0"/>
        <v>196785.75999999998</v>
      </c>
      <c r="H9" s="64"/>
    </row>
    <row r="10" spans="1:8" x14ac:dyDescent="0.2">
      <c r="A10" s="72">
        <v>38862</v>
      </c>
      <c r="B10" s="73">
        <v>1045</v>
      </c>
      <c r="C10" s="70" t="s">
        <v>18</v>
      </c>
      <c r="D10" s="74">
        <v>1500</v>
      </c>
      <c r="E10" s="82">
        <v>38880</v>
      </c>
      <c r="F10" s="75"/>
      <c r="G10" s="75">
        <f t="shared" si="0"/>
        <v>195285.75999999998</v>
      </c>
      <c r="H10" s="64"/>
    </row>
    <row r="11" spans="1:8" x14ac:dyDescent="0.2">
      <c r="A11" s="72">
        <v>38862</v>
      </c>
      <c r="B11" s="73">
        <v>1046</v>
      </c>
      <c r="C11" s="70" t="s">
        <v>19</v>
      </c>
      <c r="D11" s="74">
        <v>1500</v>
      </c>
      <c r="E11" s="82">
        <v>38880</v>
      </c>
      <c r="F11" s="75"/>
      <c r="G11" s="75">
        <f t="shared" si="0"/>
        <v>193785.75999999998</v>
      </c>
      <c r="H11" s="64"/>
    </row>
    <row r="12" spans="1:8" x14ac:dyDescent="0.2">
      <c r="A12" s="72">
        <v>38862</v>
      </c>
      <c r="B12" s="73">
        <v>1047</v>
      </c>
      <c r="C12" s="70" t="s">
        <v>20</v>
      </c>
      <c r="D12" s="74">
        <v>1500</v>
      </c>
      <c r="E12" s="82">
        <v>38873</v>
      </c>
      <c r="F12" s="75"/>
      <c r="G12" s="75">
        <f t="shared" si="0"/>
        <v>192285.75999999998</v>
      </c>
      <c r="H12" s="64"/>
    </row>
    <row r="13" spans="1:8" x14ac:dyDescent="0.2">
      <c r="A13" s="72">
        <v>38862</v>
      </c>
      <c r="B13" s="73">
        <v>1048</v>
      </c>
      <c r="C13" s="70" t="s">
        <v>21</v>
      </c>
      <c r="D13" s="74">
        <v>3000</v>
      </c>
      <c r="E13" s="82">
        <v>38880</v>
      </c>
      <c r="F13" s="75"/>
      <c r="G13" s="75">
        <f t="shared" si="0"/>
        <v>189285.75999999998</v>
      </c>
      <c r="H13" s="64"/>
    </row>
    <row r="14" spans="1:8" x14ac:dyDescent="0.2">
      <c r="A14" s="72">
        <v>38862</v>
      </c>
      <c r="B14" s="73">
        <v>1049</v>
      </c>
      <c r="C14" s="70" t="s">
        <v>22</v>
      </c>
      <c r="D14" s="74">
        <v>6000</v>
      </c>
      <c r="E14" s="82">
        <v>38898</v>
      </c>
      <c r="F14" s="75"/>
      <c r="G14" s="75">
        <f t="shared" si="0"/>
        <v>183285.75999999998</v>
      </c>
      <c r="H14" s="64"/>
    </row>
    <row r="15" spans="1:8" x14ac:dyDescent="0.2">
      <c r="A15" s="72">
        <v>38862</v>
      </c>
      <c r="B15" s="73">
        <v>1050</v>
      </c>
      <c r="C15" s="70" t="s">
        <v>23</v>
      </c>
      <c r="D15" s="74">
        <v>6000</v>
      </c>
      <c r="E15" s="82">
        <v>38882</v>
      </c>
      <c r="F15" s="75"/>
      <c r="G15" s="75">
        <f t="shared" si="0"/>
        <v>177285.75999999998</v>
      </c>
      <c r="H15" s="64"/>
    </row>
    <row r="16" spans="1:8" x14ac:dyDescent="0.2">
      <c r="A16" s="72">
        <v>38862</v>
      </c>
      <c r="B16" s="73">
        <v>1051</v>
      </c>
      <c r="C16" s="70" t="s">
        <v>24</v>
      </c>
      <c r="D16" s="74">
        <v>1500</v>
      </c>
      <c r="E16" s="82">
        <v>38889</v>
      </c>
      <c r="F16" s="75"/>
      <c r="G16" s="75">
        <f t="shared" si="0"/>
        <v>175785.75999999998</v>
      </c>
      <c r="H16" s="64"/>
    </row>
    <row r="17" spans="1:7" x14ac:dyDescent="0.2">
      <c r="A17" s="72">
        <v>38862</v>
      </c>
      <c r="B17" s="73">
        <v>1052</v>
      </c>
      <c r="C17" s="70" t="s">
        <v>25</v>
      </c>
      <c r="D17" s="74">
        <v>3000</v>
      </c>
      <c r="E17" s="82">
        <v>38887</v>
      </c>
      <c r="F17" s="75"/>
      <c r="G17" s="75">
        <f t="shared" si="0"/>
        <v>172785.75999999998</v>
      </c>
    </row>
    <row r="18" spans="1:7" x14ac:dyDescent="0.2">
      <c r="A18" s="72">
        <v>38862</v>
      </c>
      <c r="B18" s="73">
        <v>1053</v>
      </c>
      <c r="C18" s="70" t="s">
        <v>26</v>
      </c>
      <c r="D18" s="74">
        <v>3000</v>
      </c>
      <c r="E18" s="82">
        <v>38903</v>
      </c>
      <c r="F18" s="75"/>
      <c r="G18" s="75">
        <f t="shared" si="0"/>
        <v>169785.75999999998</v>
      </c>
    </row>
    <row r="19" spans="1:7" x14ac:dyDescent="0.2">
      <c r="A19" s="72">
        <v>38862</v>
      </c>
      <c r="B19" s="73">
        <v>1054</v>
      </c>
      <c r="C19" s="70" t="s">
        <v>27</v>
      </c>
      <c r="D19" s="74">
        <v>6000</v>
      </c>
      <c r="E19" s="82">
        <v>38876</v>
      </c>
      <c r="F19" s="75"/>
      <c r="G19" s="75">
        <f t="shared" si="0"/>
        <v>163785.75999999998</v>
      </c>
    </row>
    <row r="20" spans="1:7" x14ac:dyDescent="0.2">
      <c r="A20" s="72">
        <v>38862</v>
      </c>
      <c r="B20" s="73" t="s">
        <v>28</v>
      </c>
      <c r="C20" s="70" t="s">
        <v>29</v>
      </c>
      <c r="D20" s="74">
        <v>3000</v>
      </c>
      <c r="E20" s="73"/>
      <c r="F20" s="75">
        <v>3000</v>
      </c>
      <c r="G20" s="75">
        <f t="shared" si="0"/>
        <v>163785.75999999998</v>
      </c>
    </row>
    <row r="21" spans="1:7" x14ac:dyDescent="0.2">
      <c r="A21" s="72">
        <v>38862</v>
      </c>
      <c r="B21" s="73">
        <v>1056</v>
      </c>
      <c r="C21" s="70" t="s">
        <v>30</v>
      </c>
      <c r="D21" s="74">
        <v>1500</v>
      </c>
      <c r="E21" s="82">
        <v>38876</v>
      </c>
      <c r="F21" s="75"/>
      <c r="G21" s="75">
        <f t="shared" si="0"/>
        <v>162285.75999999998</v>
      </c>
    </row>
    <row r="22" spans="1:7" x14ac:dyDescent="0.2">
      <c r="A22" s="72">
        <v>38862</v>
      </c>
      <c r="B22" s="73">
        <v>1057</v>
      </c>
      <c r="C22" s="70" t="s">
        <v>31</v>
      </c>
      <c r="D22" s="74">
        <v>1500</v>
      </c>
      <c r="E22" s="82">
        <v>38876</v>
      </c>
      <c r="F22" s="75"/>
      <c r="G22" s="75">
        <f t="shared" si="0"/>
        <v>160785.75999999998</v>
      </c>
    </row>
    <row r="23" spans="1:7" x14ac:dyDescent="0.2">
      <c r="A23" s="72">
        <v>38862</v>
      </c>
      <c r="B23" s="73">
        <v>1058</v>
      </c>
      <c r="C23" s="70" t="s">
        <v>32</v>
      </c>
      <c r="D23" s="74">
        <v>1500</v>
      </c>
      <c r="E23" s="82">
        <v>38881</v>
      </c>
      <c r="F23" s="75"/>
      <c r="G23" s="75">
        <f t="shared" si="0"/>
        <v>159285.75999999998</v>
      </c>
    </row>
    <row r="24" spans="1:7" x14ac:dyDescent="0.2">
      <c r="A24" s="72">
        <v>38862</v>
      </c>
      <c r="B24" s="73">
        <v>1059</v>
      </c>
      <c r="C24" s="70" t="s">
        <v>33</v>
      </c>
      <c r="D24" s="74">
        <v>3000</v>
      </c>
      <c r="E24" s="82">
        <v>38869</v>
      </c>
      <c r="F24" s="75"/>
      <c r="G24" s="75">
        <f t="shared" si="0"/>
        <v>156285.75999999998</v>
      </c>
    </row>
    <row r="25" spans="1:7" x14ac:dyDescent="0.2">
      <c r="A25" s="72">
        <v>38862</v>
      </c>
      <c r="B25" s="73">
        <v>1060</v>
      </c>
      <c r="C25" s="70" t="s">
        <v>34</v>
      </c>
      <c r="D25" s="74">
        <v>3000</v>
      </c>
      <c r="E25" s="82">
        <v>38897</v>
      </c>
      <c r="F25" s="75"/>
      <c r="G25" s="75">
        <f t="shared" si="0"/>
        <v>153285.75999999998</v>
      </c>
    </row>
    <row r="26" spans="1:7" x14ac:dyDescent="0.2">
      <c r="A26" s="72">
        <v>38862</v>
      </c>
      <c r="B26" s="73">
        <v>1061</v>
      </c>
      <c r="C26" s="70" t="s">
        <v>35</v>
      </c>
      <c r="D26" s="74">
        <v>1500</v>
      </c>
      <c r="E26" s="73" t="s">
        <v>12</v>
      </c>
      <c r="F26" s="75">
        <v>1500</v>
      </c>
      <c r="G26" s="75">
        <f t="shared" si="0"/>
        <v>153285.75999999998</v>
      </c>
    </row>
    <row r="27" spans="1:7" x14ac:dyDescent="0.2">
      <c r="A27" s="72">
        <v>38862</v>
      </c>
      <c r="B27" s="73">
        <v>1062</v>
      </c>
      <c r="C27" s="70" t="s">
        <v>36</v>
      </c>
      <c r="D27" s="74">
        <v>1500</v>
      </c>
      <c r="E27" s="82">
        <v>38880</v>
      </c>
      <c r="F27" s="75"/>
      <c r="G27" s="75">
        <f t="shared" si="0"/>
        <v>151785.75999999998</v>
      </c>
    </row>
    <row r="28" spans="1:7" x14ac:dyDescent="0.2">
      <c r="A28" s="72">
        <v>38862</v>
      </c>
      <c r="B28" s="73">
        <v>1063</v>
      </c>
      <c r="C28" s="70" t="s">
        <v>37</v>
      </c>
      <c r="D28" s="74">
        <v>6000</v>
      </c>
      <c r="E28" s="82">
        <v>38908</v>
      </c>
      <c r="F28" s="75"/>
      <c r="G28" s="75">
        <f t="shared" si="0"/>
        <v>145785.75999999998</v>
      </c>
    </row>
    <row r="29" spans="1:7" x14ac:dyDescent="0.2">
      <c r="A29" s="72">
        <v>38862</v>
      </c>
      <c r="B29" s="73">
        <v>1064</v>
      </c>
      <c r="C29" s="70" t="s">
        <v>38</v>
      </c>
      <c r="D29" s="74">
        <v>1500</v>
      </c>
      <c r="E29" s="82">
        <v>38905</v>
      </c>
      <c r="F29" s="75"/>
      <c r="G29" s="75">
        <f t="shared" si="0"/>
        <v>144285.75999999998</v>
      </c>
    </row>
    <row r="30" spans="1:7" x14ac:dyDescent="0.2">
      <c r="A30" s="72">
        <v>38862</v>
      </c>
      <c r="B30" s="73">
        <v>1065</v>
      </c>
      <c r="C30" s="70" t="s">
        <v>39</v>
      </c>
      <c r="D30" s="74">
        <v>1500</v>
      </c>
      <c r="E30" s="82">
        <v>38875</v>
      </c>
      <c r="F30" s="75"/>
      <c r="G30" s="75">
        <f t="shared" si="0"/>
        <v>142785.75999999998</v>
      </c>
    </row>
    <row r="31" spans="1:7" x14ac:dyDescent="0.2">
      <c r="A31" s="72">
        <v>38862</v>
      </c>
      <c r="B31" s="73">
        <v>1066</v>
      </c>
      <c r="C31" s="70" t="s">
        <v>40</v>
      </c>
      <c r="D31" s="74">
        <v>1500</v>
      </c>
      <c r="E31" s="82">
        <v>38882</v>
      </c>
      <c r="F31" s="75"/>
      <c r="G31" s="75">
        <f t="shared" si="0"/>
        <v>141285.75999999998</v>
      </c>
    </row>
    <row r="32" spans="1:7" x14ac:dyDescent="0.2">
      <c r="A32" s="72">
        <v>38862</v>
      </c>
      <c r="B32" s="73">
        <v>1067</v>
      </c>
      <c r="C32" s="70" t="s">
        <v>41</v>
      </c>
      <c r="D32" s="74">
        <v>1500</v>
      </c>
      <c r="E32" s="82">
        <v>38873</v>
      </c>
      <c r="F32" s="75"/>
      <c r="G32" s="75">
        <f t="shared" si="0"/>
        <v>139785.75999999998</v>
      </c>
    </row>
    <row r="33" spans="1:7" x14ac:dyDescent="0.2">
      <c r="A33" s="72">
        <v>38862</v>
      </c>
      <c r="B33" s="73">
        <v>1068</v>
      </c>
      <c r="C33" s="70" t="s">
        <v>42</v>
      </c>
      <c r="D33" s="74">
        <v>647.5</v>
      </c>
      <c r="E33" s="82">
        <v>38876</v>
      </c>
      <c r="F33" s="75"/>
      <c r="G33" s="75">
        <f t="shared" si="0"/>
        <v>139138.25999999998</v>
      </c>
    </row>
    <row r="34" spans="1:7" x14ac:dyDescent="0.2">
      <c r="A34" s="72">
        <v>38868</v>
      </c>
      <c r="B34" s="73"/>
      <c r="C34" s="70" t="s">
        <v>43</v>
      </c>
      <c r="D34" s="74"/>
      <c r="E34" s="82">
        <v>38868</v>
      </c>
      <c r="F34" s="75">
        <v>134.24</v>
      </c>
      <c r="G34" s="75">
        <f t="shared" si="0"/>
        <v>139272.49999999997</v>
      </c>
    </row>
    <row r="35" spans="1:7" x14ac:dyDescent="0.2">
      <c r="A35" s="72">
        <v>38868</v>
      </c>
      <c r="B35" s="73"/>
      <c r="C35" s="70" t="s">
        <v>44</v>
      </c>
      <c r="D35" s="74">
        <v>37.590000000000003</v>
      </c>
      <c r="E35" s="82">
        <v>38868</v>
      </c>
      <c r="F35" s="75"/>
      <c r="G35" s="75">
        <f t="shared" si="0"/>
        <v>139234.90999999997</v>
      </c>
    </row>
    <row r="36" spans="1:7" x14ac:dyDescent="0.2">
      <c r="A36" s="72">
        <v>38898</v>
      </c>
      <c r="B36" s="73"/>
      <c r="C36" s="70" t="s">
        <v>43</v>
      </c>
      <c r="D36" s="74"/>
      <c r="E36" s="82">
        <v>38898</v>
      </c>
      <c r="F36" s="75">
        <v>105.5</v>
      </c>
      <c r="G36" s="75">
        <f t="shared" si="0"/>
        <v>139340.40999999997</v>
      </c>
    </row>
    <row r="37" spans="1:7" x14ac:dyDescent="0.2">
      <c r="A37" s="72">
        <v>38898</v>
      </c>
      <c r="B37" s="73"/>
      <c r="C37" s="70" t="s">
        <v>44</v>
      </c>
      <c r="D37" s="74">
        <v>29.54</v>
      </c>
      <c r="E37" s="82">
        <v>38898</v>
      </c>
      <c r="F37" s="75"/>
      <c r="G37" s="75">
        <f t="shared" si="0"/>
        <v>139310.86999999997</v>
      </c>
    </row>
    <row r="38" spans="1:7" x14ac:dyDescent="0.2">
      <c r="A38" s="72">
        <v>38898</v>
      </c>
      <c r="B38" s="73"/>
      <c r="C38" s="70" t="s">
        <v>45</v>
      </c>
      <c r="D38" s="74">
        <v>200</v>
      </c>
      <c r="E38" s="82">
        <v>38898</v>
      </c>
      <c r="F38" s="83"/>
      <c r="G38" s="75">
        <f t="shared" si="0"/>
        <v>139110.86999999997</v>
      </c>
    </row>
    <row r="39" spans="1:7" x14ac:dyDescent="0.2">
      <c r="A39" s="84" t="s">
        <v>46</v>
      </c>
      <c r="B39" s="73">
        <v>1070</v>
      </c>
      <c r="C39" s="70" t="s">
        <v>47</v>
      </c>
      <c r="D39" s="74">
        <v>9000</v>
      </c>
      <c r="E39" s="82">
        <v>38912</v>
      </c>
      <c r="F39" s="83"/>
      <c r="G39" s="75">
        <f t="shared" si="0"/>
        <v>130110.86999999997</v>
      </c>
    </row>
    <row r="40" spans="1:7" x14ac:dyDescent="0.2">
      <c r="A40" s="72">
        <v>38916</v>
      </c>
      <c r="B40" s="85">
        <v>1071</v>
      </c>
      <c r="C40" s="70" t="s">
        <v>47</v>
      </c>
      <c r="D40" s="86">
        <v>130</v>
      </c>
      <c r="E40" s="87">
        <v>38918</v>
      </c>
      <c r="F40" s="83"/>
      <c r="G40" s="75">
        <f t="shared" si="0"/>
        <v>129980.86999999997</v>
      </c>
    </row>
    <row r="41" spans="1:7" x14ac:dyDescent="0.2">
      <c r="A41" s="88">
        <v>38916</v>
      </c>
      <c r="B41" s="85">
        <v>1072</v>
      </c>
      <c r="C41" s="70" t="s">
        <v>48</v>
      </c>
      <c r="D41" s="86">
        <v>300</v>
      </c>
      <c r="E41" s="82">
        <v>38994</v>
      </c>
      <c r="F41" s="83"/>
      <c r="G41" s="75">
        <f t="shared" si="0"/>
        <v>129680.86999999997</v>
      </c>
    </row>
    <row r="42" spans="1:7" x14ac:dyDescent="0.2">
      <c r="A42" s="89">
        <v>38916</v>
      </c>
      <c r="B42" s="85">
        <v>1073</v>
      </c>
      <c r="C42" s="70" t="s">
        <v>49</v>
      </c>
      <c r="D42" s="86">
        <v>1353</v>
      </c>
      <c r="E42" s="87">
        <v>38931</v>
      </c>
      <c r="F42" s="64"/>
      <c r="G42" s="75">
        <f t="shared" si="0"/>
        <v>128327.86999999997</v>
      </c>
    </row>
    <row r="43" spans="1:7" x14ac:dyDescent="0.2">
      <c r="A43" s="89">
        <v>38916</v>
      </c>
      <c r="B43" s="85">
        <v>1074</v>
      </c>
      <c r="C43" s="70" t="s">
        <v>50</v>
      </c>
      <c r="D43" s="86">
        <v>3000</v>
      </c>
      <c r="E43" s="85"/>
      <c r="F43" s="90">
        <v>3000</v>
      </c>
      <c r="G43" s="75">
        <f t="shared" si="0"/>
        <v>128327.86999999997</v>
      </c>
    </row>
    <row r="44" spans="1:7" x14ac:dyDescent="0.2">
      <c r="A44" s="89">
        <v>38916</v>
      </c>
      <c r="B44" s="85">
        <v>1075</v>
      </c>
      <c r="C44" s="70" t="s">
        <v>51</v>
      </c>
      <c r="D44" s="86">
        <v>1500</v>
      </c>
      <c r="E44" s="87">
        <v>38944</v>
      </c>
      <c r="F44" s="64"/>
      <c r="G44" s="75">
        <f t="shared" si="0"/>
        <v>126827.86999999997</v>
      </c>
    </row>
    <row r="45" spans="1:7" x14ac:dyDescent="0.2">
      <c r="A45" s="89">
        <v>38916</v>
      </c>
      <c r="B45" s="85">
        <v>1076</v>
      </c>
      <c r="C45" s="70" t="s">
        <v>52</v>
      </c>
      <c r="D45" s="86">
        <v>165</v>
      </c>
      <c r="E45" s="87">
        <v>38950</v>
      </c>
      <c r="F45" s="64"/>
      <c r="G45" s="75">
        <f t="shared" si="0"/>
        <v>126662.86999999997</v>
      </c>
    </row>
    <row r="46" spans="1:7" x14ac:dyDescent="0.2">
      <c r="A46" s="89">
        <v>38916</v>
      </c>
      <c r="B46" s="85">
        <v>1077</v>
      </c>
      <c r="C46" s="70" t="s">
        <v>53</v>
      </c>
      <c r="D46" s="86">
        <v>151.80000000000001</v>
      </c>
      <c r="E46" s="87">
        <v>38936</v>
      </c>
      <c r="F46" s="64"/>
      <c r="G46" s="75">
        <f t="shared" si="0"/>
        <v>126511.06999999996</v>
      </c>
    </row>
    <row r="47" spans="1:7" x14ac:dyDescent="0.2">
      <c r="A47" s="89">
        <v>38916</v>
      </c>
      <c r="B47" s="85">
        <v>1078</v>
      </c>
      <c r="C47" s="70" t="s">
        <v>54</v>
      </c>
      <c r="D47" s="86">
        <v>3000</v>
      </c>
      <c r="E47" s="87">
        <v>38951</v>
      </c>
      <c r="F47" s="64"/>
      <c r="G47" s="75">
        <f t="shared" si="0"/>
        <v>123511.06999999996</v>
      </c>
    </row>
    <row r="48" spans="1:7" x14ac:dyDescent="0.2">
      <c r="A48" s="89">
        <v>38916</v>
      </c>
      <c r="B48" s="85">
        <v>1079</v>
      </c>
      <c r="C48" s="70" t="s">
        <v>55</v>
      </c>
      <c r="D48" s="86">
        <v>504.42</v>
      </c>
      <c r="E48" s="87">
        <v>38974</v>
      </c>
      <c r="F48" s="64"/>
      <c r="G48" s="75">
        <f t="shared" si="0"/>
        <v>123006.64999999997</v>
      </c>
    </row>
    <row r="49" spans="1:7" x14ac:dyDescent="0.2">
      <c r="A49" s="89">
        <v>38912</v>
      </c>
      <c r="B49" s="85" t="s">
        <v>10</v>
      </c>
      <c r="C49" s="70" t="s">
        <v>56</v>
      </c>
      <c r="D49" s="86">
        <v>6000</v>
      </c>
      <c r="E49" s="87">
        <v>38912</v>
      </c>
      <c r="F49" s="90">
        <v>6000</v>
      </c>
      <c r="G49" s="75">
        <f t="shared" ref="G49:G87" si="1">SUM(G48-D49+F49)</f>
        <v>123006.64999999997</v>
      </c>
    </row>
    <row r="50" spans="1:7" x14ac:dyDescent="0.2">
      <c r="A50" s="89">
        <v>38912</v>
      </c>
      <c r="B50" s="85" t="s">
        <v>10</v>
      </c>
      <c r="C50" s="70" t="s">
        <v>57</v>
      </c>
      <c r="D50" s="86">
        <v>1500</v>
      </c>
      <c r="E50" s="87">
        <v>38912</v>
      </c>
      <c r="F50" s="90">
        <v>1500</v>
      </c>
      <c r="G50" s="75">
        <f t="shared" si="1"/>
        <v>123006.64999999997</v>
      </c>
    </row>
    <row r="51" spans="1:7" x14ac:dyDescent="0.2">
      <c r="A51" s="89">
        <v>38912</v>
      </c>
      <c r="B51" s="85" t="s">
        <v>10</v>
      </c>
      <c r="C51" s="70" t="s">
        <v>35</v>
      </c>
      <c r="D51" s="86">
        <v>1500</v>
      </c>
      <c r="E51" s="87">
        <v>38912</v>
      </c>
      <c r="F51" s="90">
        <v>1500</v>
      </c>
      <c r="G51" s="75">
        <f t="shared" si="1"/>
        <v>123006.64999999997</v>
      </c>
    </row>
    <row r="52" spans="1:7" x14ac:dyDescent="0.2">
      <c r="A52" s="91">
        <v>38929</v>
      </c>
      <c r="B52" s="85"/>
      <c r="C52" s="70" t="s">
        <v>43</v>
      </c>
      <c r="D52" s="86"/>
      <c r="E52" s="87">
        <v>38929</v>
      </c>
      <c r="F52" s="92">
        <v>86.79</v>
      </c>
      <c r="G52" s="75">
        <f t="shared" si="1"/>
        <v>123093.43999999996</v>
      </c>
    </row>
    <row r="53" spans="1:7" x14ac:dyDescent="0.2">
      <c r="A53" s="89">
        <v>38929</v>
      </c>
      <c r="B53" s="85"/>
      <c r="C53" s="70" t="s">
        <v>44</v>
      </c>
      <c r="D53" s="86">
        <v>24.3</v>
      </c>
      <c r="E53" s="87">
        <v>38929</v>
      </c>
      <c r="F53" s="64"/>
      <c r="G53" s="75">
        <f t="shared" si="1"/>
        <v>123069.13999999996</v>
      </c>
    </row>
    <row r="54" spans="1:7" x14ac:dyDescent="0.2">
      <c r="A54" s="89">
        <v>38929</v>
      </c>
      <c r="B54" s="85"/>
      <c r="C54" s="70" t="s">
        <v>45</v>
      </c>
      <c r="D54" s="86">
        <v>10</v>
      </c>
      <c r="E54" s="87">
        <v>38929</v>
      </c>
      <c r="F54" s="64"/>
      <c r="G54" s="75">
        <f t="shared" si="1"/>
        <v>123059.13999999996</v>
      </c>
    </row>
    <row r="55" spans="1:7" x14ac:dyDescent="0.2">
      <c r="A55" s="89">
        <v>38960</v>
      </c>
      <c r="B55" s="85"/>
      <c r="C55" s="70" t="s">
        <v>43</v>
      </c>
      <c r="D55" s="86"/>
      <c r="E55" s="87">
        <v>38960</v>
      </c>
      <c r="F55" s="92">
        <v>80.739999999999995</v>
      </c>
      <c r="G55" s="75">
        <f t="shared" si="1"/>
        <v>123139.87999999996</v>
      </c>
    </row>
    <row r="56" spans="1:7" x14ac:dyDescent="0.2">
      <c r="A56" s="89">
        <v>38960</v>
      </c>
      <c r="B56" s="85"/>
      <c r="C56" s="70" t="s">
        <v>44</v>
      </c>
      <c r="D56" s="86">
        <v>22.61</v>
      </c>
      <c r="E56" s="87">
        <v>38960</v>
      </c>
      <c r="F56" s="64"/>
      <c r="G56" s="75">
        <f t="shared" si="1"/>
        <v>123117.26999999996</v>
      </c>
    </row>
    <row r="57" spans="1:7" x14ac:dyDescent="0.2">
      <c r="A57" s="89">
        <v>38960</v>
      </c>
      <c r="B57" s="85"/>
      <c r="C57" s="70" t="s">
        <v>45</v>
      </c>
      <c r="D57" s="86">
        <v>10</v>
      </c>
      <c r="E57" s="87">
        <v>38960</v>
      </c>
      <c r="F57" s="64"/>
      <c r="G57" s="75">
        <f t="shared" si="1"/>
        <v>123107.26999999996</v>
      </c>
    </row>
    <row r="58" spans="1:7" x14ac:dyDescent="0.2">
      <c r="A58" s="89">
        <v>38967</v>
      </c>
      <c r="B58" s="85"/>
      <c r="C58" s="70" t="s">
        <v>43</v>
      </c>
      <c r="D58" s="86"/>
      <c r="E58" s="87">
        <v>38967</v>
      </c>
      <c r="F58" s="90">
        <v>15.28</v>
      </c>
      <c r="G58" s="75">
        <f t="shared" si="1"/>
        <v>123122.54999999996</v>
      </c>
    </row>
    <row r="59" spans="1:7" x14ac:dyDescent="0.2">
      <c r="A59" s="89">
        <v>38967</v>
      </c>
      <c r="B59" s="85"/>
      <c r="C59" s="70" t="s">
        <v>44</v>
      </c>
      <c r="D59" s="86">
        <v>4.28</v>
      </c>
      <c r="E59" s="87">
        <v>38967</v>
      </c>
      <c r="F59" s="64"/>
      <c r="G59" s="75">
        <f t="shared" si="1"/>
        <v>123118.26999999996</v>
      </c>
    </row>
    <row r="60" spans="1:7" x14ac:dyDescent="0.2">
      <c r="A60" s="89">
        <v>38974</v>
      </c>
      <c r="B60" s="85"/>
      <c r="C60" s="70" t="s">
        <v>58</v>
      </c>
      <c r="D60" s="86">
        <v>5</v>
      </c>
      <c r="E60" s="87">
        <v>38974</v>
      </c>
      <c r="F60" s="64"/>
      <c r="G60" s="75">
        <f t="shared" si="1"/>
        <v>123113.26999999996</v>
      </c>
    </row>
    <row r="61" spans="1:7" x14ac:dyDescent="0.2">
      <c r="A61" s="89">
        <v>38989</v>
      </c>
      <c r="B61" s="85"/>
      <c r="C61" s="70" t="s">
        <v>59</v>
      </c>
      <c r="D61" s="86">
        <v>3</v>
      </c>
      <c r="E61" s="93">
        <v>38989</v>
      </c>
      <c r="F61" s="64"/>
      <c r="G61" s="75">
        <f t="shared" si="1"/>
        <v>123110.26999999996</v>
      </c>
    </row>
    <row r="62" spans="1:7" x14ac:dyDescent="0.2">
      <c r="A62" s="91">
        <v>38996</v>
      </c>
      <c r="B62" s="85">
        <v>501</v>
      </c>
      <c r="C62" s="70" t="s">
        <v>60</v>
      </c>
      <c r="D62" s="86">
        <v>5499</v>
      </c>
      <c r="E62" s="87">
        <v>38996</v>
      </c>
      <c r="F62" s="64"/>
      <c r="G62" s="75">
        <f t="shared" si="1"/>
        <v>117611.26999999996</v>
      </c>
    </row>
    <row r="63" spans="1:7" x14ac:dyDescent="0.2">
      <c r="A63" s="89">
        <v>38996</v>
      </c>
      <c r="B63" s="85">
        <v>502</v>
      </c>
      <c r="C63" s="70" t="s">
        <v>61</v>
      </c>
      <c r="D63" s="86">
        <v>3233.83</v>
      </c>
      <c r="E63" s="87">
        <v>39000</v>
      </c>
      <c r="F63" s="64"/>
      <c r="G63" s="75">
        <f t="shared" si="1"/>
        <v>114377.43999999996</v>
      </c>
    </row>
    <row r="64" spans="1:7" x14ac:dyDescent="0.2">
      <c r="A64" s="89">
        <v>38996</v>
      </c>
      <c r="B64" s="85">
        <v>503</v>
      </c>
      <c r="C64" s="70" t="s">
        <v>62</v>
      </c>
      <c r="D64" s="86">
        <v>4893</v>
      </c>
      <c r="E64" s="87">
        <v>39015</v>
      </c>
      <c r="F64" s="64"/>
      <c r="G64" s="75">
        <f t="shared" si="1"/>
        <v>109484.43999999996</v>
      </c>
    </row>
    <row r="65" spans="1:8" x14ac:dyDescent="0.2">
      <c r="A65" s="89">
        <v>38996</v>
      </c>
      <c r="B65" s="85">
        <v>504</v>
      </c>
      <c r="C65" s="70" t="s">
        <v>63</v>
      </c>
      <c r="D65" s="86">
        <v>6258.3</v>
      </c>
      <c r="E65" s="87">
        <v>39000</v>
      </c>
      <c r="F65" s="64"/>
      <c r="G65" s="75">
        <f t="shared" si="1"/>
        <v>103226.13999999996</v>
      </c>
      <c r="H65" s="64"/>
    </row>
    <row r="66" spans="1:8" x14ac:dyDescent="0.2">
      <c r="A66" s="89">
        <v>39006</v>
      </c>
      <c r="B66" s="85">
        <v>505</v>
      </c>
      <c r="C66" s="70" t="s">
        <v>63</v>
      </c>
      <c r="D66" s="86">
        <v>1400</v>
      </c>
      <c r="E66" s="87">
        <v>39006</v>
      </c>
      <c r="F66" s="64"/>
      <c r="G66" s="75">
        <f t="shared" si="1"/>
        <v>101826.13999999996</v>
      </c>
      <c r="H66" s="64"/>
    </row>
    <row r="67" spans="1:8" x14ac:dyDescent="0.2">
      <c r="A67" s="89">
        <v>39003</v>
      </c>
      <c r="B67" s="85" t="s">
        <v>10</v>
      </c>
      <c r="C67" s="70" t="s">
        <v>64</v>
      </c>
      <c r="D67" s="86">
        <v>1400</v>
      </c>
      <c r="E67" s="87">
        <v>39003</v>
      </c>
      <c r="F67" s="90">
        <v>1400</v>
      </c>
      <c r="G67" s="75">
        <f t="shared" si="1"/>
        <v>101826.13999999996</v>
      </c>
      <c r="H67" s="64"/>
    </row>
    <row r="68" spans="1:8" x14ac:dyDescent="0.2">
      <c r="A68" s="89">
        <v>39021</v>
      </c>
      <c r="B68" s="85"/>
      <c r="C68" s="70" t="s">
        <v>59</v>
      </c>
      <c r="D68" s="86">
        <v>3</v>
      </c>
      <c r="E68" s="87">
        <v>39021</v>
      </c>
      <c r="F68" s="64"/>
      <c r="G68" s="75">
        <f t="shared" si="1"/>
        <v>101823.13999999996</v>
      </c>
      <c r="H68" s="64"/>
    </row>
    <row r="69" spans="1:8" x14ac:dyDescent="0.2">
      <c r="A69" s="91">
        <v>39064</v>
      </c>
      <c r="B69" s="85"/>
      <c r="C69" s="70" t="s">
        <v>5</v>
      </c>
      <c r="D69" s="86"/>
      <c r="E69" s="93">
        <v>39064</v>
      </c>
      <c r="F69" s="90">
        <v>3</v>
      </c>
      <c r="G69" s="75">
        <f t="shared" si="1"/>
        <v>101826.13999999996</v>
      </c>
      <c r="H69" s="64"/>
    </row>
    <row r="70" spans="1:8" x14ac:dyDescent="0.2">
      <c r="A70" s="91">
        <v>39128</v>
      </c>
      <c r="B70" s="85" t="s">
        <v>10</v>
      </c>
      <c r="C70" s="70" t="s">
        <v>65</v>
      </c>
      <c r="D70" s="86"/>
      <c r="E70" s="93">
        <v>39128</v>
      </c>
      <c r="F70" s="90">
        <v>18744.46</v>
      </c>
      <c r="G70" s="75">
        <f t="shared" si="1"/>
        <v>120570.59999999995</v>
      </c>
      <c r="H70" s="64"/>
    </row>
    <row r="71" spans="1:8" x14ac:dyDescent="0.2">
      <c r="A71" s="89">
        <v>39128</v>
      </c>
      <c r="B71" s="85"/>
      <c r="C71" s="70" t="s">
        <v>66</v>
      </c>
      <c r="D71" s="86">
        <v>10</v>
      </c>
      <c r="E71" s="87">
        <v>39128</v>
      </c>
      <c r="F71" s="90"/>
      <c r="G71" s="75">
        <f t="shared" si="1"/>
        <v>120560.59999999995</v>
      </c>
      <c r="H71" s="64"/>
    </row>
    <row r="72" spans="1:8" x14ac:dyDescent="0.2">
      <c r="A72" s="89">
        <v>39161</v>
      </c>
      <c r="B72" s="85"/>
      <c r="C72" s="70" t="s">
        <v>66</v>
      </c>
      <c r="D72" s="86">
        <v>10</v>
      </c>
      <c r="E72" s="93">
        <v>39161</v>
      </c>
      <c r="F72" s="90"/>
      <c r="G72" s="75">
        <f t="shared" si="1"/>
        <v>120550.59999999995</v>
      </c>
      <c r="H72" s="64"/>
    </row>
    <row r="73" spans="1:8" x14ac:dyDescent="0.2">
      <c r="A73" s="89">
        <v>39161</v>
      </c>
      <c r="B73" s="85" t="s">
        <v>10</v>
      </c>
      <c r="C73" s="70" t="s">
        <v>67</v>
      </c>
      <c r="D73" s="86"/>
      <c r="E73" s="93">
        <v>39161</v>
      </c>
      <c r="F73" s="90">
        <v>118123.67</v>
      </c>
      <c r="G73" s="75">
        <f t="shared" si="1"/>
        <v>238674.26999999996</v>
      </c>
      <c r="H73" s="64"/>
    </row>
    <row r="74" spans="1:8" x14ac:dyDescent="0.2">
      <c r="A74" s="89">
        <v>39216</v>
      </c>
      <c r="B74" s="85" t="s">
        <v>68</v>
      </c>
      <c r="C74" s="70" t="s">
        <v>69</v>
      </c>
      <c r="D74" s="86"/>
      <c r="E74" s="93">
        <v>39161</v>
      </c>
      <c r="F74" s="90">
        <v>1764</v>
      </c>
      <c r="G74" s="75">
        <f t="shared" si="1"/>
        <v>240438.26999999996</v>
      </c>
      <c r="H74" s="64"/>
    </row>
    <row r="75" spans="1:8" x14ac:dyDescent="0.2">
      <c r="A75" s="91">
        <v>39307</v>
      </c>
      <c r="B75" s="85" t="s">
        <v>10</v>
      </c>
      <c r="C75" s="70" t="s">
        <v>70</v>
      </c>
      <c r="D75" s="86"/>
      <c r="E75" s="93">
        <v>39307</v>
      </c>
      <c r="F75" s="90">
        <v>4191.49</v>
      </c>
      <c r="G75" s="75">
        <f t="shared" si="1"/>
        <v>244629.75999999995</v>
      </c>
      <c r="H75" s="64"/>
    </row>
    <row r="76" spans="1:8" x14ac:dyDescent="0.2">
      <c r="A76" s="89">
        <v>39307</v>
      </c>
      <c r="B76" s="85" t="s">
        <v>71</v>
      </c>
      <c r="C76" s="70" t="s">
        <v>72</v>
      </c>
      <c r="D76" s="86">
        <v>10</v>
      </c>
      <c r="E76" s="93">
        <v>39307</v>
      </c>
      <c r="F76" s="90"/>
      <c r="G76" s="75">
        <f t="shared" si="1"/>
        <v>244619.75999999995</v>
      </c>
      <c r="H76" s="64"/>
    </row>
    <row r="77" spans="1:8" x14ac:dyDescent="0.2">
      <c r="A77" s="1">
        <v>39413</v>
      </c>
      <c r="B77" s="5"/>
      <c r="C77" s="2" t="s">
        <v>73</v>
      </c>
      <c r="D77" s="6"/>
      <c r="E77" s="5"/>
      <c r="F77" s="3"/>
      <c r="G77" s="4">
        <f t="shared" si="1"/>
        <v>244619.75999999995</v>
      </c>
      <c r="H77" s="64"/>
    </row>
    <row r="78" spans="1:8" x14ac:dyDescent="0.2">
      <c r="A78" s="89">
        <v>39426</v>
      </c>
      <c r="B78" s="85">
        <v>506</v>
      </c>
      <c r="C78" s="70" t="s">
        <v>74</v>
      </c>
      <c r="D78" s="86">
        <v>7152</v>
      </c>
      <c r="E78" s="93">
        <v>39465</v>
      </c>
      <c r="F78" s="64"/>
      <c r="G78" s="75">
        <f t="shared" si="1"/>
        <v>237467.75999999995</v>
      </c>
      <c r="H78" s="64"/>
    </row>
    <row r="79" spans="1:8" x14ac:dyDescent="0.2">
      <c r="A79" s="89">
        <v>39426</v>
      </c>
      <c r="B79" s="85">
        <v>507</v>
      </c>
      <c r="C79" s="70" t="s">
        <v>75</v>
      </c>
      <c r="D79" s="86">
        <v>4367</v>
      </c>
      <c r="E79" s="93">
        <v>39461</v>
      </c>
      <c r="F79" s="64"/>
      <c r="G79" s="75">
        <f t="shared" si="1"/>
        <v>233100.75999999995</v>
      </c>
      <c r="H79" s="94"/>
    </row>
    <row r="80" spans="1:8" x14ac:dyDescent="0.2">
      <c r="A80" s="89">
        <v>39426</v>
      </c>
      <c r="B80" s="85">
        <v>508</v>
      </c>
      <c r="C80" s="70" t="s">
        <v>76</v>
      </c>
      <c r="D80" s="86">
        <v>4533</v>
      </c>
      <c r="E80" s="93">
        <v>39457</v>
      </c>
      <c r="F80" s="64"/>
      <c r="G80" s="75">
        <f t="shared" si="1"/>
        <v>228567.75999999995</v>
      </c>
      <c r="H80" s="94"/>
    </row>
    <row r="81" spans="1:8" x14ac:dyDescent="0.2">
      <c r="A81" s="89">
        <v>39427</v>
      </c>
      <c r="B81" s="85">
        <v>509</v>
      </c>
      <c r="C81" s="70" t="s">
        <v>77</v>
      </c>
      <c r="D81" s="86">
        <v>7500</v>
      </c>
      <c r="E81" s="93">
        <v>39477</v>
      </c>
      <c r="F81" s="64"/>
      <c r="G81" s="75">
        <f t="shared" si="1"/>
        <v>221067.75999999995</v>
      </c>
      <c r="H81" s="94"/>
    </row>
    <row r="82" spans="1:8" x14ac:dyDescent="0.2">
      <c r="A82" s="89">
        <v>39469</v>
      </c>
      <c r="B82" s="85">
        <v>1080</v>
      </c>
      <c r="C82" s="70" t="s">
        <v>63</v>
      </c>
      <c r="D82" s="86">
        <v>7500</v>
      </c>
      <c r="E82" s="93">
        <v>39470</v>
      </c>
      <c r="F82" s="64"/>
      <c r="G82" s="75">
        <f t="shared" si="1"/>
        <v>213567.75999999995</v>
      </c>
      <c r="H82" s="94"/>
    </row>
    <row r="83" spans="1:8" x14ac:dyDescent="0.2">
      <c r="A83" s="89">
        <v>39478</v>
      </c>
      <c r="B83" s="85"/>
      <c r="C83" s="70" t="s">
        <v>59</v>
      </c>
      <c r="D83" s="86">
        <v>3</v>
      </c>
      <c r="E83" s="93">
        <v>39478</v>
      </c>
      <c r="F83" s="64"/>
      <c r="G83" s="75">
        <f t="shared" si="1"/>
        <v>213564.75999999995</v>
      </c>
      <c r="H83" s="94"/>
    </row>
    <row r="84" spans="1:8" x14ac:dyDescent="0.2">
      <c r="A84" s="89">
        <v>39489</v>
      </c>
      <c r="B84" s="85">
        <v>510</v>
      </c>
      <c r="C84" s="70" t="s">
        <v>78</v>
      </c>
      <c r="D84" s="86">
        <v>14700</v>
      </c>
      <c r="E84" s="95" t="s">
        <v>79</v>
      </c>
      <c r="F84" s="64"/>
      <c r="G84" s="75">
        <f t="shared" si="1"/>
        <v>198864.75999999995</v>
      </c>
      <c r="H84" s="94"/>
    </row>
    <row r="85" spans="1:8" x14ac:dyDescent="0.2">
      <c r="A85" s="89">
        <v>39490</v>
      </c>
      <c r="B85" s="85">
        <v>511</v>
      </c>
      <c r="C85" s="70" t="s">
        <v>80</v>
      </c>
      <c r="D85" s="86">
        <v>6360</v>
      </c>
      <c r="E85" s="93">
        <v>39506</v>
      </c>
      <c r="F85" s="64"/>
      <c r="G85" s="75">
        <f t="shared" si="1"/>
        <v>192504.75999999995</v>
      </c>
      <c r="H85" s="94"/>
    </row>
    <row r="86" spans="1:8" x14ac:dyDescent="0.2">
      <c r="A86" s="89">
        <v>39485</v>
      </c>
      <c r="B86" s="85"/>
      <c r="C86" s="70" t="s">
        <v>58</v>
      </c>
      <c r="D86" s="86">
        <v>42</v>
      </c>
      <c r="E86" s="93">
        <v>39485</v>
      </c>
      <c r="F86" s="64"/>
      <c r="G86" s="75">
        <f t="shared" si="1"/>
        <v>192462.75999999995</v>
      </c>
      <c r="H86" s="94"/>
    </row>
    <row r="87" spans="1:8" x14ac:dyDescent="0.2">
      <c r="A87" s="89">
        <v>39568</v>
      </c>
      <c r="B87" s="85"/>
      <c r="C87" s="70" t="s">
        <v>81</v>
      </c>
      <c r="D87" s="86"/>
      <c r="E87" s="93"/>
      <c r="F87" s="64"/>
      <c r="G87" s="75">
        <f t="shared" si="1"/>
        <v>192462.75999999995</v>
      </c>
      <c r="H87" s="94"/>
    </row>
    <row r="88" spans="1:8" ht="15" x14ac:dyDescent="0.35">
      <c r="A88" s="89">
        <v>39539</v>
      </c>
      <c r="B88" s="85"/>
      <c r="C88" s="2" t="s">
        <v>82</v>
      </c>
      <c r="D88" s="86"/>
      <c r="E88" s="85"/>
      <c r="F88" s="64"/>
      <c r="G88" s="94">
        <v>0</v>
      </c>
      <c r="H88" s="15">
        <v>30937.53</v>
      </c>
    </row>
    <row r="89" spans="1:8" x14ac:dyDescent="0.2">
      <c r="A89" s="89">
        <v>39546</v>
      </c>
      <c r="B89" s="85"/>
      <c r="C89" s="70" t="s">
        <v>83</v>
      </c>
      <c r="D89" s="86"/>
      <c r="E89" s="85"/>
      <c r="F89" s="64"/>
      <c r="G89" s="94">
        <f>-A890</f>
        <v>0</v>
      </c>
      <c r="H89" s="94">
        <v>8500</v>
      </c>
    </row>
    <row r="90" spans="1:8" ht="15" x14ac:dyDescent="0.35">
      <c r="A90" s="64"/>
      <c r="B90" s="85"/>
      <c r="C90" s="70" t="s">
        <v>83</v>
      </c>
      <c r="D90" s="86"/>
      <c r="E90" s="85"/>
      <c r="F90" s="64"/>
      <c r="G90" s="94">
        <v>0</v>
      </c>
      <c r="H90" s="16">
        <v>4500</v>
      </c>
    </row>
    <row r="91" spans="1:8" ht="15" x14ac:dyDescent="0.35">
      <c r="A91" s="89">
        <v>39700</v>
      </c>
      <c r="B91" s="85"/>
      <c r="C91" s="2" t="s">
        <v>82</v>
      </c>
      <c r="D91" s="86"/>
      <c r="E91" s="85"/>
      <c r="F91" s="64"/>
      <c r="G91" s="94">
        <v>0</v>
      </c>
      <c r="H91" s="15">
        <f>SUM(H88:H90)</f>
        <v>43937.53</v>
      </c>
    </row>
    <row r="92" spans="1:8" x14ac:dyDescent="0.2">
      <c r="A92" s="91">
        <v>39720</v>
      </c>
      <c r="B92" s="85">
        <v>512</v>
      </c>
      <c r="C92" s="70" t="s">
        <v>61</v>
      </c>
      <c r="D92" s="86">
        <v>7504</v>
      </c>
      <c r="E92" s="93">
        <v>39729</v>
      </c>
      <c r="F92" s="64"/>
      <c r="G92" s="75">
        <f>SUM(G87-D92)</f>
        <v>184958.75999999995</v>
      </c>
      <c r="H92" s="94"/>
    </row>
    <row r="93" spans="1:8" x14ac:dyDescent="0.2">
      <c r="A93" s="64"/>
      <c r="B93" s="85">
        <v>513</v>
      </c>
      <c r="C93" s="70" t="s">
        <v>12</v>
      </c>
      <c r="D93" s="86"/>
      <c r="E93" s="85"/>
      <c r="F93" s="64"/>
      <c r="G93" s="94">
        <v>0</v>
      </c>
      <c r="H93" s="94"/>
    </row>
    <row r="94" spans="1:8" x14ac:dyDescent="0.2">
      <c r="A94" s="89">
        <v>39727</v>
      </c>
      <c r="B94" s="85">
        <v>514</v>
      </c>
      <c r="C94" s="70" t="s">
        <v>63</v>
      </c>
      <c r="D94" s="86">
        <v>2490.7399999999998</v>
      </c>
      <c r="E94" s="93">
        <v>39727</v>
      </c>
      <c r="F94" s="64"/>
      <c r="G94" s="75">
        <f>SUM(G92-D94)</f>
        <v>182468.01999999996</v>
      </c>
      <c r="H94" s="94"/>
    </row>
    <row r="95" spans="1:8" x14ac:dyDescent="0.2">
      <c r="A95" s="89">
        <v>39752</v>
      </c>
      <c r="B95" s="85"/>
      <c r="C95" s="70" t="s">
        <v>59</v>
      </c>
      <c r="D95" s="86">
        <v>5</v>
      </c>
      <c r="E95" s="85"/>
      <c r="F95" s="64"/>
      <c r="G95" s="75">
        <f>SUM(G94-D95)</f>
        <v>182463.01999999996</v>
      </c>
      <c r="H95" s="94"/>
    </row>
    <row r="96" spans="1:8" x14ac:dyDescent="0.2">
      <c r="A96" s="91">
        <v>39773</v>
      </c>
      <c r="B96" s="85">
        <v>515</v>
      </c>
      <c r="C96" s="70" t="s">
        <v>84</v>
      </c>
      <c r="D96" s="86">
        <v>80000</v>
      </c>
      <c r="E96" s="93">
        <v>39776</v>
      </c>
      <c r="F96" s="64"/>
      <c r="G96" s="75">
        <f>SUM(G95-D96)</f>
        <v>102463.01999999996</v>
      </c>
      <c r="H96" s="94"/>
    </row>
    <row r="97" spans="1:8" x14ac:dyDescent="0.2">
      <c r="A97" s="89">
        <v>39780</v>
      </c>
      <c r="B97" s="85"/>
      <c r="C97" s="70" t="s">
        <v>59</v>
      </c>
      <c r="D97" s="86">
        <v>5</v>
      </c>
      <c r="E97" s="93">
        <v>39780</v>
      </c>
      <c r="F97" s="64"/>
      <c r="G97" s="75">
        <f>SUM(G96-D97)</f>
        <v>102458.01999999996</v>
      </c>
      <c r="H97" s="94"/>
    </row>
    <row r="98" spans="1:8" ht="15" x14ac:dyDescent="0.35">
      <c r="A98" s="89">
        <v>39860</v>
      </c>
      <c r="B98" s="85"/>
      <c r="C98" s="70" t="s">
        <v>83</v>
      </c>
      <c r="D98" s="86"/>
      <c r="E98" s="85"/>
      <c r="F98" s="64"/>
      <c r="G98" s="94">
        <v>0</v>
      </c>
      <c r="H98" s="16">
        <v>24962.66</v>
      </c>
    </row>
    <row r="99" spans="1:8" x14ac:dyDescent="0.2">
      <c r="A99" s="89">
        <v>39869</v>
      </c>
      <c r="B99" s="85">
        <v>516</v>
      </c>
      <c r="C99" s="70" t="s">
        <v>63</v>
      </c>
      <c r="D99" s="96">
        <v>3252.42</v>
      </c>
      <c r="E99" s="95" t="s">
        <v>85</v>
      </c>
      <c r="F99" s="64"/>
      <c r="G99" s="97">
        <f>SUM(G97-D99)</f>
        <v>99205.599999999962</v>
      </c>
      <c r="H99" s="94"/>
    </row>
    <row r="100" spans="1:8" ht="15" x14ac:dyDescent="0.35">
      <c r="A100" s="89">
        <v>39869</v>
      </c>
      <c r="B100" s="85"/>
      <c r="C100" s="2" t="s">
        <v>82</v>
      </c>
      <c r="D100" s="86"/>
      <c r="E100" s="85"/>
      <c r="F100" s="64"/>
      <c r="G100" s="98"/>
      <c r="H100" s="15">
        <f>SUM(H91:H98)</f>
        <v>68900.19</v>
      </c>
    </row>
    <row r="101" spans="1:8" x14ac:dyDescent="0.2">
      <c r="A101" s="89">
        <v>39903</v>
      </c>
      <c r="B101" s="85"/>
      <c r="C101" s="70" t="s">
        <v>59</v>
      </c>
      <c r="D101" s="86">
        <v>5</v>
      </c>
      <c r="E101" s="85"/>
      <c r="F101" s="64"/>
      <c r="G101" s="97">
        <f>SUM(G99-D101)</f>
        <v>99200.599999999962</v>
      </c>
      <c r="H101" s="94"/>
    </row>
    <row r="102" spans="1:8" ht="15" x14ac:dyDescent="0.35">
      <c r="A102" s="89">
        <v>39979</v>
      </c>
      <c r="B102" s="85"/>
      <c r="C102" s="70" t="s">
        <v>83</v>
      </c>
      <c r="D102" s="86"/>
      <c r="E102" s="85"/>
      <c r="F102" s="64"/>
      <c r="G102" s="90"/>
      <c r="H102" s="16">
        <v>8500</v>
      </c>
    </row>
    <row r="103" spans="1:8" ht="15" x14ac:dyDescent="0.35">
      <c r="A103" s="89">
        <v>39981</v>
      </c>
      <c r="B103" s="85"/>
      <c r="C103" s="2" t="s">
        <v>82</v>
      </c>
      <c r="D103" s="86"/>
      <c r="E103" s="85"/>
      <c r="F103" s="64"/>
      <c r="G103" s="64"/>
      <c r="H103" s="15">
        <f>SUM(H100:H102)</f>
        <v>77400.19</v>
      </c>
    </row>
    <row r="104" spans="1:8" x14ac:dyDescent="0.2">
      <c r="A104" s="91">
        <v>39980</v>
      </c>
      <c r="B104" s="85">
        <v>517</v>
      </c>
      <c r="C104" s="70" t="s">
        <v>86</v>
      </c>
      <c r="D104" s="86">
        <v>4000</v>
      </c>
      <c r="E104" s="93">
        <v>40000</v>
      </c>
      <c r="F104" s="64"/>
      <c r="G104" s="75">
        <f>SUM(G101-D104+F104)</f>
        <v>95200.599999999962</v>
      </c>
      <c r="H104" s="64"/>
    </row>
    <row r="105" spans="1:8" x14ac:dyDescent="0.2">
      <c r="A105" s="89">
        <v>39980</v>
      </c>
      <c r="B105" s="85">
        <v>518</v>
      </c>
      <c r="C105" s="70" t="s">
        <v>76</v>
      </c>
      <c r="D105" s="86">
        <v>3500</v>
      </c>
      <c r="E105" s="93">
        <v>40000</v>
      </c>
      <c r="F105" s="64"/>
      <c r="G105" s="75">
        <f>SUM(G104-D105+F105)</f>
        <v>91700.599999999962</v>
      </c>
      <c r="H105" s="64"/>
    </row>
    <row r="106" spans="1:8" ht="15" x14ac:dyDescent="0.35">
      <c r="A106" s="89">
        <v>40067</v>
      </c>
      <c r="B106" s="85"/>
      <c r="C106" s="70" t="s">
        <v>83</v>
      </c>
      <c r="D106" s="86"/>
      <c r="E106" s="85"/>
      <c r="F106" s="64"/>
      <c r="G106" s="64"/>
      <c r="H106" s="16">
        <v>7750</v>
      </c>
    </row>
    <row r="107" spans="1:8" ht="15" x14ac:dyDescent="0.35">
      <c r="A107" s="64"/>
      <c r="B107" s="85"/>
      <c r="C107" s="70" t="s">
        <v>82</v>
      </c>
      <c r="D107" s="86"/>
      <c r="E107" s="85"/>
      <c r="F107" s="64"/>
      <c r="G107" s="64"/>
      <c r="H107" s="17">
        <f>SUM(H103+H106)</f>
        <v>85150.19</v>
      </c>
    </row>
    <row r="108" spans="1:8" x14ac:dyDescent="0.2">
      <c r="A108" s="89">
        <v>40191</v>
      </c>
      <c r="B108" s="85"/>
      <c r="C108" s="70" t="s">
        <v>87</v>
      </c>
      <c r="D108" s="86"/>
      <c r="E108" s="85"/>
      <c r="F108" s="64"/>
      <c r="G108" s="64"/>
      <c r="H108" s="94">
        <v>12250</v>
      </c>
    </row>
    <row r="109" spans="1:8" ht="15" x14ac:dyDescent="0.35">
      <c r="A109" s="89">
        <v>40193</v>
      </c>
      <c r="B109" s="85"/>
      <c r="C109" s="19" t="s">
        <v>82</v>
      </c>
      <c r="D109" s="86"/>
      <c r="E109" s="85"/>
      <c r="F109" s="64"/>
      <c r="G109" s="64"/>
      <c r="H109" s="18">
        <f>SUM(H107:H108)</f>
        <v>97400.19</v>
      </c>
    </row>
    <row r="110" spans="1:8" x14ac:dyDescent="0.2">
      <c r="A110" s="89">
        <v>40421</v>
      </c>
      <c r="B110" s="85" t="s">
        <v>10</v>
      </c>
      <c r="C110" s="70" t="s">
        <v>88</v>
      </c>
      <c r="D110" s="86"/>
      <c r="E110" s="85"/>
      <c r="F110" s="99">
        <v>105779.23</v>
      </c>
      <c r="G110" s="21">
        <f>SUM(G105+F110)</f>
        <v>197479.82999999996</v>
      </c>
      <c r="H110" s="64"/>
    </row>
    <row r="111" spans="1:8" x14ac:dyDescent="0.2">
      <c r="A111" s="89"/>
      <c r="B111" s="85"/>
      <c r="C111" s="70" t="s">
        <v>83</v>
      </c>
      <c r="D111" s="86"/>
      <c r="E111" s="85"/>
      <c r="F111" s="99"/>
      <c r="G111" s="99"/>
      <c r="H111" s="20">
        <v>25000</v>
      </c>
    </row>
    <row r="112" spans="1:8" ht="15" x14ac:dyDescent="0.35">
      <c r="A112" s="89">
        <v>40429</v>
      </c>
      <c r="B112" s="85"/>
      <c r="C112" s="2" t="s">
        <v>82</v>
      </c>
      <c r="D112" s="6"/>
      <c r="E112" s="5"/>
      <c r="F112" s="19"/>
      <c r="G112" s="19"/>
      <c r="H112" s="15">
        <f>SUM(H109+H111)</f>
        <v>122400.19</v>
      </c>
    </row>
    <row r="113" spans="1:8" x14ac:dyDescent="0.2">
      <c r="A113" s="64"/>
      <c r="B113" s="85">
        <v>519</v>
      </c>
      <c r="C113" s="70" t="s">
        <v>12</v>
      </c>
      <c r="D113" s="86"/>
      <c r="E113" s="85"/>
      <c r="F113" s="64"/>
      <c r="G113" s="64"/>
      <c r="H113" s="64"/>
    </row>
    <row r="114" spans="1:8" x14ac:dyDescent="0.2">
      <c r="A114" s="89">
        <v>40431</v>
      </c>
      <c r="B114" s="85" t="s">
        <v>10</v>
      </c>
      <c r="C114" s="70" t="s">
        <v>89</v>
      </c>
      <c r="D114" s="86"/>
      <c r="E114" s="85"/>
      <c r="F114" s="90">
        <v>35980</v>
      </c>
      <c r="G114" s="99">
        <f>SUM(G110+F114)</f>
        <v>233459.82999999996</v>
      </c>
      <c r="H114" s="64"/>
    </row>
    <row r="115" spans="1:8" x14ac:dyDescent="0.2">
      <c r="A115" s="89">
        <v>40431</v>
      </c>
      <c r="B115" s="85"/>
      <c r="C115" s="70" t="s">
        <v>90</v>
      </c>
      <c r="D115" s="86"/>
      <c r="E115" s="85"/>
      <c r="F115" s="64"/>
      <c r="G115" s="64"/>
      <c r="H115" s="94">
        <v>-29128.03</v>
      </c>
    </row>
    <row r="116" spans="1:8" x14ac:dyDescent="0.2">
      <c r="A116" s="89">
        <v>40431</v>
      </c>
      <c r="B116" s="85" t="s">
        <v>91</v>
      </c>
      <c r="C116" s="70" t="s">
        <v>92</v>
      </c>
      <c r="D116" s="86">
        <v>13600</v>
      </c>
      <c r="E116" s="85"/>
      <c r="F116" s="64"/>
      <c r="G116" s="99">
        <f>SUM(G114-D116)</f>
        <v>219859.82999999996</v>
      </c>
      <c r="H116" s="64"/>
    </row>
    <row r="117" spans="1:8" x14ac:dyDescent="0.2">
      <c r="A117" s="89">
        <v>40431</v>
      </c>
      <c r="B117" s="85">
        <v>521</v>
      </c>
      <c r="C117" s="70" t="s">
        <v>93</v>
      </c>
      <c r="D117" s="86">
        <v>6800</v>
      </c>
      <c r="E117" s="93">
        <v>40448</v>
      </c>
      <c r="F117" s="64"/>
      <c r="G117" s="99">
        <f t="shared" ref="G117:G155" si="2">SUM(G116-D117)</f>
        <v>213059.82999999996</v>
      </c>
      <c r="H117" s="64"/>
    </row>
    <row r="118" spans="1:8" x14ac:dyDescent="0.2">
      <c r="A118" s="89">
        <v>40431</v>
      </c>
      <c r="B118" s="85">
        <v>522</v>
      </c>
      <c r="C118" s="70" t="s">
        <v>94</v>
      </c>
      <c r="D118" s="86">
        <v>6800</v>
      </c>
      <c r="E118" s="93">
        <v>40452</v>
      </c>
      <c r="F118" s="64"/>
      <c r="G118" s="99">
        <f t="shared" si="2"/>
        <v>206259.82999999996</v>
      </c>
      <c r="H118" s="64"/>
    </row>
    <row r="119" spans="1:8" x14ac:dyDescent="0.2">
      <c r="A119" s="89">
        <v>40431</v>
      </c>
      <c r="B119" s="85">
        <v>523</v>
      </c>
      <c r="C119" s="70" t="s">
        <v>95</v>
      </c>
      <c r="D119" s="86">
        <v>10200</v>
      </c>
      <c r="E119" s="93">
        <v>40461</v>
      </c>
      <c r="F119" s="64"/>
      <c r="G119" s="99">
        <f t="shared" si="2"/>
        <v>196059.82999999996</v>
      </c>
      <c r="H119" s="64"/>
    </row>
    <row r="120" spans="1:8" x14ac:dyDescent="0.2">
      <c r="A120" s="89">
        <v>40431</v>
      </c>
      <c r="B120" s="85">
        <v>524</v>
      </c>
      <c r="C120" s="70" t="s">
        <v>96</v>
      </c>
      <c r="D120" s="86">
        <v>13353</v>
      </c>
      <c r="E120" s="93">
        <v>40463</v>
      </c>
      <c r="F120" s="64"/>
      <c r="G120" s="99">
        <f t="shared" si="2"/>
        <v>182706.82999999996</v>
      </c>
      <c r="H120" s="64"/>
    </row>
    <row r="121" spans="1:8" x14ac:dyDescent="0.2">
      <c r="A121" s="89">
        <v>40431</v>
      </c>
      <c r="B121" s="85">
        <v>525</v>
      </c>
      <c r="C121" s="70" t="s">
        <v>97</v>
      </c>
      <c r="D121" s="86">
        <v>13583</v>
      </c>
      <c r="E121" s="93">
        <v>40464</v>
      </c>
      <c r="F121" s="64"/>
      <c r="G121" s="99">
        <f t="shared" si="2"/>
        <v>169123.82999999996</v>
      </c>
      <c r="H121" s="64"/>
    </row>
    <row r="122" spans="1:8" x14ac:dyDescent="0.2">
      <c r="A122" s="89">
        <v>40431</v>
      </c>
      <c r="B122" s="85">
        <v>526</v>
      </c>
      <c r="C122" s="70" t="s">
        <v>98</v>
      </c>
      <c r="D122" s="86">
        <v>3394</v>
      </c>
      <c r="E122" s="93">
        <v>40465</v>
      </c>
      <c r="F122" s="64"/>
      <c r="G122" s="99">
        <f t="shared" si="2"/>
        <v>165729.82999999996</v>
      </c>
      <c r="H122" s="64"/>
    </row>
    <row r="123" spans="1:8" x14ac:dyDescent="0.2">
      <c r="A123" s="89">
        <v>40431</v>
      </c>
      <c r="B123" s="85">
        <v>527</v>
      </c>
      <c r="C123" s="70" t="s">
        <v>99</v>
      </c>
      <c r="D123" s="86">
        <v>6800</v>
      </c>
      <c r="E123" s="93">
        <v>40466</v>
      </c>
      <c r="F123" s="64"/>
      <c r="G123" s="99">
        <f t="shared" si="2"/>
        <v>158929.82999999996</v>
      </c>
      <c r="H123" s="64"/>
    </row>
    <row r="124" spans="1:8" x14ac:dyDescent="0.2">
      <c r="A124" s="89">
        <v>40431</v>
      </c>
      <c r="B124" s="85">
        <v>528</v>
      </c>
      <c r="C124" s="70" t="s">
        <v>100</v>
      </c>
      <c r="D124" s="86">
        <v>6800</v>
      </c>
      <c r="E124" s="93">
        <v>40467</v>
      </c>
      <c r="F124" s="64"/>
      <c r="G124" s="99">
        <f t="shared" si="2"/>
        <v>152129.82999999996</v>
      </c>
      <c r="H124" s="64"/>
    </row>
    <row r="125" spans="1:8" x14ac:dyDescent="0.2">
      <c r="A125" s="89">
        <v>40431</v>
      </c>
      <c r="B125" s="85">
        <v>529</v>
      </c>
      <c r="C125" s="70" t="s">
        <v>101</v>
      </c>
      <c r="D125" s="86">
        <v>3400</v>
      </c>
      <c r="E125" s="93">
        <v>40468</v>
      </c>
      <c r="F125" s="64"/>
      <c r="G125" s="99">
        <f t="shared" si="2"/>
        <v>148729.82999999996</v>
      </c>
      <c r="H125" s="64"/>
    </row>
    <row r="126" spans="1:8" x14ac:dyDescent="0.2">
      <c r="A126" s="89">
        <v>40431</v>
      </c>
      <c r="B126" s="85">
        <v>530</v>
      </c>
      <c r="C126" s="70" t="s">
        <v>102</v>
      </c>
      <c r="D126" s="86">
        <v>6077</v>
      </c>
      <c r="E126" s="93">
        <v>40455</v>
      </c>
      <c r="F126" s="64"/>
      <c r="G126" s="99">
        <f t="shared" si="2"/>
        <v>142652.82999999996</v>
      </c>
      <c r="H126" s="64"/>
    </row>
    <row r="127" spans="1:8" x14ac:dyDescent="0.2">
      <c r="A127" s="89">
        <v>40431</v>
      </c>
      <c r="B127" s="85">
        <v>531</v>
      </c>
      <c r="C127" s="70" t="s">
        <v>103</v>
      </c>
      <c r="D127" s="86">
        <v>13600</v>
      </c>
      <c r="E127" s="93">
        <v>40456</v>
      </c>
      <c r="F127" s="64"/>
      <c r="G127" s="99">
        <f t="shared" si="2"/>
        <v>129052.82999999996</v>
      </c>
      <c r="H127" s="64"/>
    </row>
    <row r="128" spans="1:8" x14ac:dyDescent="0.2">
      <c r="A128" s="89">
        <v>40431</v>
      </c>
      <c r="B128" s="85">
        <v>532</v>
      </c>
      <c r="C128" s="70" t="s">
        <v>104</v>
      </c>
      <c r="D128" s="86">
        <v>3400</v>
      </c>
      <c r="E128" s="93">
        <v>40457</v>
      </c>
      <c r="F128" s="64"/>
      <c r="G128" s="99">
        <f t="shared" si="2"/>
        <v>125652.82999999996</v>
      </c>
      <c r="H128" s="64"/>
    </row>
    <row r="129" spans="1:7" x14ac:dyDescent="0.2">
      <c r="A129" s="89">
        <v>40431</v>
      </c>
      <c r="B129" s="85">
        <v>533</v>
      </c>
      <c r="C129" s="70" t="s">
        <v>30</v>
      </c>
      <c r="D129" s="86">
        <v>3400</v>
      </c>
      <c r="E129" s="93">
        <v>40455</v>
      </c>
      <c r="F129" s="64"/>
      <c r="G129" s="99">
        <f t="shared" si="2"/>
        <v>122252.82999999996</v>
      </c>
    </row>
    <row r="130" spans="1:7" x14ac:dyDescent="0.2">
      <c r="A130" s="89">
        <v>40431</v>
      </c>
      <c r="B130" s="85">
        <v>534</v>
      </c>
      <c r="C130" s="70" t="s">
        <v>105</v>
      </c>
      <c r="D130" s="86">
        <v>6800</v>
      </c>
      <c r="E130" s="85"/>
      <c r="F130" s="64"/>
      <c r="G130" s="99">
        <f t="shared" si="2"/>
        <v>115452.82999999996</v>
      </c>
    </row>
    <row r="131" spans="1:7" x14ac:dyDescent="0.2">
      <c r="A131" s="89">
        <v>40431</v>
      </c>
      <c r="B131" s="85">
        <v>535</v>
      </c>
      <c r="C131" s="70" t="s">
        <v>106</v>
      </c>
      <c r="D131" s="86">
        <v>6800</v>
      </c>
      <c r="E131" s="93">
        <v>40455</v>
      </c>
      <c r="F131" s="64"/>
      <c r="G131" s="99">
        <f t="shared" si="2"/>
        <v>108652.82999999996</v>
      </c>
    </row>
    <row r="132" spans="1:7" x14ac:dyDescent="0.2">
      <c r="A132" s="89">
        <v>40431</v>
      </c>
      <c r="B132" s="85">
        <v>536</v>
      </c>
      <c r="C132" s="70" t="s">
        <v>107</v>
      </c>
      <c r="D132" s="86">
        <v>6800</v>
      </c>
      <c r="E132" s="85" t="s">
        <v>108</v>
      </c>
      <c r="F132" s="64"/>
      <c r="G132" s="99">
        <f t="shared" si="2"/>
        <v>101852.82999999996</v>
      </c>
    </row>
    <row r="133" spans="1:7" x14ac:dyDescent="0.2">
      <c r="A133" s="89">
        <v>40431</v>
      </c>
      <c r="B133" s="85">
        <v>537</v>
      </c>
      <c r="C133" s="70" t="s">
        <v>109</v>
      </c>
      <c r="D133" s="86">
        <v>13600</v>
      </c>
      <c r="E133" s="85" t="s">
        <v>110</v>
      </c>
      <c r="F133" s="64"/>
      <c r="G133" s="99">
        <f t="shared" si="2"/>
        <v>88252.829999999958</v>
      </c>
    </row>
    <row r="134" spans="1:7" x14ac:dyDescent="0.2">
      <c r="A134" s="89">
        <v>40431</v>
      </c>
      <c r="B134" s="85">
        <v>538</v>
      </c>
      <c r="C134" s="70" t="s">
        <v>19</v>
      </c>
      <c r="D134" s="86">
        <v>6800</v>
      </c>
      <c r="E134" s="85" t="s">
        <v>111</v>
      </c>
      <c r="F134" s="64"/>
      <c r="G134" s="99">
        <f t="shared" si="2"/>
        <v>81452.829999999958</v>
      </c>
    </row>
    <row r="135" spans="1:7" x14ac:dyDescent="0.2">
      <c r="A135" s="89">
        <v>40431</v>
      </c>
      <c r="B135" s="85">
        <v>539</v>
      </c>
      <c r="C135" s="70" t="s">
        <v>112</v>
      </c>
      <c r="D135" s="86">
        <v>3374</v>
      </c>
      <c r="E135" s="93">
        <v>40465</v>
      </c>
      <c r="F135" s="64"/>
      <c r="G135" s="99">
        <f t="shared" si="2"/>
        <v>78078.829999999958</v>
      </c>
    </row>
    <row r="136" spans="1:7" x14ac:dyDescent="0.2">
      <c r="A136" s="89">
        <v>40431</v>
      </c>
      <c r="B136" s="85">
        <v>540</v>
      </c>
      <c r="C136" s="70" t="s">
        <v>113</v>
      </c>
      <c r="D136" s="86">
        <v>3400</v>
      </c>
      <c r="E136" s="93">
        <v>40472</v>
      </c>
      <c r="F136" s="64"/>
      <c r="G136" s="99">
        <f t="shared" si="2"/>
        <v>74678.829999999958</v>
      </c>
    </row>
    <row r="137" spans="1:7" x14ac:dyDescent="0.2">
      <c r="A137" s="89">
        <v>40431</v>
      </c>
      <c r="B137" s="85">
        <v>541</v>
      </c>
      <c r="C137" s="70" t="s">
        <v>114</v>
      </c>
      <c r="D137" s="86">
        <v>3910</v>
      </c>
      <c r="E137" s="93">
        <v>40469</v>
      </c>
      <c r="F137" s="64"/>
      <c r="G137" s="99">
        <f t="shared" si="2"/>
        <v>70768.829999999958</v>
      </c>
    </row>
    <row r="138" spans="1:7" x14ac:dyDescent="0.2">
      <c r="A138" s="89">
        <v>40431</v>
      </c>
      <c r="B138" s="85">
        <v>542</v>
      </c>
      <c r="C138" s="70" t="s">
        <v>21</v>
      </c>
      <c r="D138" s="86">
        <v>6745</v>
      </c>
      <c r="E138" s="93">
        <v>40470</v>
      </c>
      <c r="F138" s="64"/>
      <c r="G138" s="99">
        <f t="shared" si="2"/>
        <v>64023.829999999958</v>
      </c>
    </row>
    <row r="139" spans="1:7" x14ac:dyDescent="0.2">
      <c r="A139" s="89">
        <v>40431</v>
      </c>
      <c r="B139" s="85">
        <v>543</v>
      </c>
      <c r="C139" s="70" t="s">
        <v>11</v>
      </c>
      <c r="D139" s="86">
        <v>3400</v>
      </c>
      <c r="E139" s="93">
        <v>40471</v>
      </c>
      <c r="F139" s="64"/>
      <c r="G139" s="99">
        <f t="shared" si="2"/>
        <v>60623.829999999958</v>
      </c>
    </row>
    <row r="140" spans="1:7" x14ac:dyDescent="0.2">
      <c r="A140" s="89">
        <v>40431</v>
      </c>
      <c r="B140" s="85">
        <v>544</v>
      </c>
      <c r="C140" s="70" t="s">
        <v>115</v>
      </c>
      <c r="D140" s="86">
        <v>3400</v>
      </c>
      <c r="E140" s="93">
        <v>40472</v>
      </c>
      <c r="F140" s="64"/>
      <c r="G140" s="99">
        <f t="shared" si="2"/>
        <v>57223.829999999958</v>
      </c>
    </row>
    <row r="141" spans="1:7" x14ac:dyDescent="0.2">
      <c r="A141" s="89">
        <v>40431</v>
      </c>
      <c r="B141" s="85">
        <v>545</v>
      </c>
      <c r="C141" s="70" t="s">
        <v>116</v>
      </c>
      <c r="D141" s="86">
        <v>3400</v>
      </c>
      <c r="E141" s="93">
        <v>40473</v>
      </c>
      <c r="F141" s="64"/>
      <c r="G141" s="99">
        <f t="shared" si="2"/>
        <v>53823.829999999958</v>
      </c>
    </row>
    <row r="142" spans="1:7" x14ac:dyDescent="0.2">
      <c r="A142" s="89">
        <v>40431</v>
      </c>
      <c r="B142" s="85">
        <v>546</v>
      </c>
      <c r="C142" s="70" t="s">
        <v>117</v>
      </c>
      <c r="D142" s="86">
        <v>3400</v>
      </c>
      <c r="E142" s="93">
        <v>40473</v>
      </c>
      <c r="F142" s="64"/>
      <c r="G142" s="99">
        <f t="shared" si="2"/>
        <v>50423.829999999958</v>
      </c>
    </row>
    <row r="143" spans="1:7" x14ac:dyDescent="0.2">
      <c r="A143" s="89">
        <v>40431</v>
      </c>
      <c r="B143" s="85">
        <v>547</v>
      </c>
      <c r="C143" s="70" t="s">
        <v>118</v>
      </c>
      <c r="D143" s="86">
        <v>6800</v>
      </c>
      <c r="E143" s="93">
        <v>40458</v>
      </c>
      <c r="F143" s="64"/>
      <c r="G143" s="99">
        <f t="shared" si="2"/>
        <v>43623.829999999958</v>
      </c>
    </row>
    <row r="144" spans="1:7" x14ac:dyDescent="0.2">
      <c r="A144" s="89">
        <v>40431</v>
      </c>
      <c r="B144" s="85">
        <v>548</v>
      </c>
      <c r="C144" s="70" t="s">
        <v>119</v>
      </c>
      <c r="D144" s="86">
        <v>3400</v>
      </c>
      <c r="E144" s="93">
        <v>40459</v>
      </c>
      <c r="F144" s="64"/>
      <c r="G144" s="99">
        <f t="shared" si="2"/>
        <v>40223.829999999958</v>
      </c>
    </row>
    <row r="145" spans="1:8" x14ac:dyDescent="0.2">
      <c r="A145" s="89">
        <v>40431</v>
      </c>
      <c r="B145" s="85">
        <v>549</v>
      </c>
      <c r="C145" s="70" t="s">
        <v>120</v>
      </c>
      <c r="D145" s="86">
        <v>3400</v>
      </c>
      <c r="E145" s="93">
        <v>40458</v>
      </c>
      <c r="F145" s="64"/>
      <c r="G145" s="99">
        <f t="shared" si="2"/>
        <v>36823.829999999958</v>
      </c>
      <c r="H145" s="64"/>
    </row>
    <row r="146" spans="1:8" x14ac:dyDescent="0.2">
      <c r="A146" s="89">
        <v>40431</v>
      </c>
      <c r="B146" s="85">
        <v>550</v>
      </c>
      <c r="C146" s="70" t="s">
        <v>121</v>
      </c>
      <c r="D146" s="86">
        <v>3400</v>
      </c>
      <c r="E146" s="93">
        <v>40459</v>
      </c>
      <c r="F146" s="64"/>
      <c r="G146" s="99">
        <f t="shared" si="2"/>
        <v>33423.829999999958</v>
      </c>
      <c r="H146" s="64"/>
    </row>
    <row r="147" spans="1:8" x14ac:dyDescent="0.2">
      <c r="A147" s="89">
        <v>40431</v>
      </c>
      <c r="B147" s="85">
        <v>551</v>
      </c>
      <c r="C147" s="70" t="s">
        <v>122</v>
      </c>
      <c r="D147" s="86">
        <v>3400</v>
      </c>
      <c r="E147" s="93">
        <v>40460</v>
      </c>
      <c r="F147" s="64"/>
      <c r="G147" s="99">
        <f t="shared" si="2"/>
        <v>30023.829999999958</v>
      </c>
      <c r="H147" s="64"/>
    </row>
    <row r="148" spans="1:8" x14ac:dyDescent="0.2">
      <c r="A148" s="89">
        <v>40431</v>
      </c>
      <c r="B148" s="85">
        <v>552</v>
      </c>
      <c r="C148" s="70" t="s">
        <v>123</v>
      </c>
      <c r="D148" s="86">
        <v>3370</v>
      </c>
      <c r="E148" s="93">
        <v>40461</v>
      </c>
      <c r="F148" s="64"/>
      <c r="G148" s="99">
        <f t="shared" si="2"/>
        <v>26653.829999999958</v>
      </c>
      <c r="H148" s="64"/>
    </row>
    <row r="149" spans="1:8" x14ac:dyDescent="0.2">
      <c r="A149" s="89">
        <v>40431</v>
      </c>
      <c r="B149" s="85">
        <v>553</v>
      </c>
      <c r="C149" s="70" t="s">
        <v>124</v>
      </c>
      <c r="D149" s="86">
        <v>3400</v>
      </c>
      <c r="E149" s="93">
        <v>40462</v>
      </c>
      <c r="F149" s="64"/>
      <c r="G149" s="99">
        <f t="shared" si="2"/>
        <v>23253.829999999958</v>
      </c>
      <c r="H149" s="64"/>
    </row>
    <row r="150" spans="1:8" x14ac:dyDescent="0.2">
      <c r="A150" s="89">
        <v>40431</v>
      </c>
      <c r="B150" s="85">
        <v>554</v>
      </c>
      <c r="C150" s="70" t="s">
        <v>33</v>
      </c>
      <c r="D150" s="86">
        <v>3061</v>
      </c>
      <c r="E150" s="93">
        <v>40463</v>
      </c>
      <c r="F150" s="64"/>
      <c r="G150" s="99">
        <f t="shared" si="2"/>
        <v>20192.829999999958</v>
      </c>
      <c r="H150" s="64"/>
    </row>
    <row r="151" spans="1:8" x14ac:dyDescent="0.2">
      <c r="A151" s="89">
        <v>40431</v>
      </c>
      <c r="B151" s="85">
        <v>555</v>
      </c>
      <c r="C151" s="70" t="s">
        <v>125</v>
      </c>
      <c r="D151" s="86">
        <v>6800</v>
      </c>
      <c r="E151" s="93">
        <v>40459</v>
      </c>
      <c r="F151" s="64"/>
      <c r="G151" s="99">
        <f t="shared" si="2"/>
        <v>13392.829999999958</v>
      </c>
      <c r="H151" s="64"/>
    </row>
    <row r="152" spans="1:8" x14ac:dyDescent="0.2">
      <c r="A152" s="89">
        <v>40431</v>
      </c>
      <c r="B152" s="85">
        <v>556</v>
      </c>
      <c r="C152" s="70" t="s">
        <v>126</v>
      </c>
      <c r="D152" s="86">
        <v>3400</v>
      </c>
      <c r="E152" s="93">
        <v>40460</v>
      </c>
      <c r="F152" s="64"/>
      <c r="G152" s="99">
        <f t="shared" si="2"/>
        <v>9992.8299999999581</v>
      </c>
      <c r="H152" s="22"/>
    </row>
    <row r="153" spans="1:8" x14ac:dyDescent="0.2">
      <c r="A153" s="89">
        <v>40431</v>
      </c>
      <c r="B153" s="85"/>
      <c r="C153" s="70" t="s">
        <v>66</v>
      </c>
      <c r="D153" s="86">
        <v>12</v>
      </c>
      <c r="E153" s="85"/>
      <c r="F153" s="64"/>
      <c r="G153" s="99">
        <f t="shared" si="2"/>
        <v>9980.8299999999581</v>
      </c>
      <c r="H153" s="64"/>
    </row>
    <row r="154" spans="1:8" x14ac:dyDescent="0.2">
      <c r="A154" s="89">
        <v>40444</v>
      </c>
      <c r="B154" s="85"/>
      <c r="C154" s="70" t="s">
        <v>58</v>
      </c>
      <c r="D154" s="86">
        <v>26</v>
      </c>
      <c r="E154" s="85"/>
      <c r="F154" s="64"/>
      <c r="G154" s="99">
        <f t="shared" si="2"/>
        <v>9954.8299999999581</v>
      </c>
      <c r="H154" s="64"/>
    </row>
    <row r="155" spans="1:8" x14ac:dyDescent="0.2">
      <c r="A155" s="89">
        <v>40451</v>
      </c>
      <c r="B155" s="85"/>
      <c r="C155" s="70" t="s">
        <v>59</v>
      </c>
      <c r="D155" s="86">
        <v>5</v>
      </c>
      <c r="E155" s="85"/>
      <c r="F155" s="64"/>
      <c r="G155" s="99">
        <f t="shared" si="2"/>
        <v>9949.8299999999581</v>
      </c>
      <c r="H155" s="64"/>
    </row>
    <row r="156" spans="1:8" x14ac:dyDescent="0.2">
      <c r="A156" s="89">
        <v>40450</v>
      </c>
      <c r="B156" s="85"/>
      <c r="C156" s="70" t="s">
        <v>127</v>
      </c>
      <c r="D156" s="86"/>
      <c r="E156" s="85"/>
      <c r="F156" s="90">
        <v>13600</v>
      </c>
      <c r="G156" s="99">
        <f>SUM(G155+F156)</f>
        <v>23549.829999999958</v>
      </c>
      <c r="H156" s="64"/>
    </row>
    <row r="157" spans="1:8" x14ac:dyDescent="0.2">
      <c r="A157" s="89">
        <v>40450</v>
      </c>
      <c r="B157" s="85">
        <v>557</v>
      </c>
      <c r="C157" s="70" t="s">
        <v>92</v>
      </c>
      <c r="D157" s="86">
        <v>13600</v>
      </c>
      <c r="E157" s="93">
        <v>40470</v>
      </c>
      <c r="F157" s="64"/>
      <c r="G157" s="99">
        <f>SUM(G156-D157)</f>
        <v>9949.8299999999581</v>
      </c>
      <c r="H157" s="64"/>
    </row>
    <row r="158" spans="1:8" ht="15" x14ac:dyDescent="0.35">
      <c r="A158" s="89">
        <v>40536</v>
      </c>
      <c r="B158" s="85"/>
      <c r="C158" s="70" t="s">
        <v>87</v>
      </c>
      <c r="D158" s="86"/>
      <c r="E158" s="85"/>
      <c r="F158" s="64"/>
      <c r="G158" s="99"/>
      <c r="H158" s="16">
        <v>11750</v>
      </c>
    </row>
    <row r="159" spans="1:8" x14ac:dyDescent="0.2">
      <c r="A159" s="89">
        <v>40603</v>
      </c>
      <c r="B159" s="85"/>
      <c r="C159" s="2" t="s">
        <v>128</v>
      </c>
      <c r="D159" s="86"/>
      <c r="E159" s="85"/>
      <c r="F159" s="64"/>
      <c r="G159" s="23">
        <v>9949.83</v>
      </c>
      <c r="H159" s="24">
        <f>SUM(H112 +H115+H158)</f>
        <v>105022.16</v>
      </c>
    </row>
    <row r="160" spans="1:8" ht="15" x14ac:dyDescent="0.35">
      <c r="A160" s="89">
        <v>40609</v>
      </c>
      <c r="B160" s="85"/>
      <c r="C160" s="70" t="s">
        <v>129</v>
      </c>
      <c r="D160" s="86"/>
      <c r="E160" s="85"/>
      <c r="F160" s="64"/>
      <c r="G160" s="16">
        <v>30000</v>
      </c>
      <c r="H160" s="16">
        <v>-22318.29</v>
      </c>
    </row>
    <row r="161" spans="1:10" x14ac:dyDescent="0.2">
      <c r="A161" s="64"/>
      <c r="B161" s="85"/>
      <c r="C161" s="2" t="s">
        <v>128</v>
      </c>
      <c r="D161" s="6"/>
      <c r="E161" s="5"/>
      <c r="F161" s="19"/>
      <c r="G161" s="25">
        <f>SUM(G159+G160)</f>
        <v>39949.83</v>
      </c>
      <c r="H161" s="25">
        <f>SUM(H159+H160)</f>
        <v>82703.87</v>
      </c>
      <c r="I161" s="64"/>
      <c r="J161" s="64"/>
    </row>
    <row r="162" spans="1:10" x14ac:dyDescent="0.2">
      <c r="A162" s="89">
        <v>40609</v>
      </c>
      <c r="B162" s="85"/>
      <c r="C162" s="70" t="s">
        <v>66</v>
      </c>
      <c r="D162" s="86">
        <v>12</v>
      </c>
      <c r="E162" s="85"/>
      <c r="F162" s="64"/>
      <c r="G162" s="99">
        <f t="shared" ref="G162:G169" si="3">SUM(G161-D162)</f>
        <v>39937.83</v>
      </c>
      <c r="H162" s="64"/>
      <c r="I162" s="64"/>
      <c r="J162" s="64"/>
    </row>
    <row r="163" spans="1:10" x14ac:dyDescent="0.2">
      <c r="A163" s="89">
        <v>40609</v>
      </c>
      <c r="B163" s="85"/>
      <c r="C163" s="2" t="s">
        <v>59</v>
      </c>
      <c r="D163" s="86">
        <v>5</v>
      </c>
      <c r="E163" s="85"/>
      <c r="F163" s="64"/>
      <c r="G163" s="99">
        <f t="shared" si="3"/>
        <v>39932.83</v>
      </c>
      <c r="H163" s="64"/>
      <c r="I163" s="64"/>
      <c r="J163" s="64"/>
    </row>
    <row r="164" spans="1:10" x14ac:dyDescent="0.2">
      <c r="A164" s="89">
        <v>40632</v>
      </c>
      <c r="B164" s="85">
        <v>558</v>
      </c>
      <c r="C164" s="70" t="s">
        <v>107</v>
      </c>
      <c r="D164" s="86">
        <v>4892</v>
      </c>
      <c r="E164" s="85"/>
      <c r="F164" s="64"/>
      <c r="G164" s="99">
        <f t="shared" si="3"/>
        <v>35040.83</v>
      </c>
      <c r="H164" s="64"/>
      <c r="I164" s="64"/>
      <c r="J164" s="64"/>
    </row>
    <row r="165" spans="1:10" x14ac:dyDescent="0.2">
      <c r="A165" s="89">
        <v>40632</v>
      </c>
      <c r="B165" s="85">
        <v>559</v>
      </c>
      <c r="C165" s="70" t="s">
        <v>98</v>
      </c>
      <c r="D165" s="86">
        <v>2008</v>
      </c>
      <c r="E165" s="85"/>
      <c r="F165" s="64"/>
      <c r="G165" s="99">
        <f t="shared" si="3"/>
        <v>33032.83</v>
      </c>
      <c r="H165" s="94">
        <v>22500</v>
      </c>
      <c r="I165" s="64"/>
      <c r="J165" s="64"/>
    </row>
    <row r="166" spans="1:10" x14ac:dyDescent="0.2">
      <c r="A166" s="89">
        <v>40632</v>
      </c>
      <c r="B166" s="85">
        <v>560</v>
      </c>
      <c r="C166" s="70" t="s">
        <v>87</v>
      </c>
      <c r="D166" s="86">
        <v>2606</v>
      </c>
      <c r="E166" s="93">
        <v>40627</v>
      </c>
      <c r="F166" s="64"/>
      <c r="G166" s="26">
        <f t="shared" si="3"/>
        <v>30426.83</v>
      </c>
      <c r="H166" s="27">
        <v>10250</v>
      </c>
      <c r="I166" s="64"/>
      <c r="J166" s="64"/>
    </row>
    <row r="167" spans="1:10" x14ac:dyDescent="0.2">
      <c r="A167" s="89">
        <v>40822</v>
      </c>
      <c r="B167" s="85"/>
      <c r="C167" s="2" t="s">
        <v>128</v>
      </c>
      <c r="D167" s="86"/>
      <c r="E167" s="85"/>
      <c r="F167" s="64"/>
      <c r="G167" s="25">
        <f t="shared" si="3"/>
        <v>30426.83</v>
      </c>
      <c r="H167" s="22">
        <f>SUM(H161:H166)</f>
        <v>115453.87</v>
      </c>
      <c r="I167" s="64"/>
      <c r="J167" s="64"/>
    </row>
    <row r="168" spans="1:10" x14ac:dyDescent="0.2">
      <c r="A168" s="89">
        <v>40898</v>
      </c>
      <c r="B168" s="85">
        <v>534</v>
      </c>
      <c r="C168" s="100" t="s">
        <v>130</v>
      </c>
      <c r="D168" s="101">
        <v>-6800</v>
      </c>
      <c r="E168" s="85"/>
      <c r="F168" s="64"/>
      <c r="G168" s="29">
        <f t="shared" si="3"/>
        <v>37226.83</v>
      </c>
      <c r="H168" s="94"/>
      <c r="I168" s="64"/>
      <c r="J168" s="64"/>
    </row>
    <row r="169" spans="1:10" x14ac:dyDescent="0.2">
      <c r="A169" s="89">
        <v>40898</v>
      </c>
      <c r="B169" s="85"/>
      <c r="C169" s="2" t="s">
        <v>128</v>
      </c>
      <c r="D169" s="86"/>
      <c r="E169" s="85"/>
      <c r="F169" s="64"/>
      <c r="G169" s="30">
        <f t="shared" si="3"/>
        <v>37226.83</v>
      </c>
      <c r="H169" s="31">
        <v>115453.87</v>
      </c>
      <c r="I169" s="64"/>
      <c r="J169" s="64"/>
    </row>
    <row r="170" spans="1:10" ht="15" x14ac:dyDescent="0.35">
      <c r="A170" s="89">
        <v>40927</v>
      </c>
      <c r="B170" s="85"/>
      <c r="C170" s="64" t="s">
        <v>131</v>
      </c>
      <c r="D170" s="86"/>
      <c r="E170" s="85"/>
      <c r="F170" s="64"/>
      <c r="G170" s="64"/>
      <c r="H170" s="16">
        <v>18750</v>
      </c>
      <c r="I170" s="64"/>
      <c r="J170" s="64"/>
    </row>
    <row r="171" spans="1:10" x14ac:dyDescent="0.2">
      <c r="A171" s="64"/>
      <c r="B171" s="85"/>
      <c r="C171" s="19" t="s">
        <v>128</v>
      </c>
      <c r="D171" s="86"/>
      <c r="E171" s="85"/>
      <c r="F171" s="64"/>
      <c r="G171" s="30">
        <v>37226.83</v>
      </c>
      <c r="H171" s="32">
        <f>SUM(H169+H170)</f>
        <v>134203.87</v>
      </c>
      <c r="I171" s="64"/>
      <c r="J171" s="64"/>
    </row>
    <row r="172" spans="1:10" x14ac:dyDescent="0.2">
      <c r="A172" s="64"/>
      <c r="B172" s="85"/>
      <c r="C172" s="19" t="s">
        <v>132</v>
      </c>
      <c r="D172" s="86"/>
      <c r="E172" s="85"/>
      <c r="F172" s="64"/>
      <c r="G172" s="94">
        <v>24140</v>
      </c>
      <c r="H172" s="94">
        <v>-20000</v>
      </c>
      <c r="I172" s="64"/>
      <c r="J172" s="64"/>
    </row>
    <row r="173" spans="1:10" x14ac:dyDescent="0.2">
      <c r="A173" s="64"/>
      <c r="B173" s="85"/>
      <c r="C173" s="19" t="s">
        <v>128</v>
      </c>
      <c r="D173" s="86"/>
      <c r="E173" s="85"/>
      <c r="F173" s="64"/>
      <c r="G173" s="30">
        <f>SUM(G171+G172)</f>
        <v>61366.83</v>
      </c>
      <c r="H173" s="31">
        <f>SUM(H171+H172)</f>
        <v>114203.87</v>
      </c>
      <c r="I173" s="64"/>
      <c r="J173" s="64"/>
    </row>
    <row r="174" spans="1:10" x14ac:dyDescent="0.2">
      <c r="A174" s="89">
        <v>41058</v>
      </c>
      <c r="B174" s="85">
        <v>561</v>
      </c>
      <c r="C174" s="64" t="s">
        <v>133</v>
      </c>
      <c r="D174" s="86">
        <v>1770</v>
      </c>
      <c r="E174" s="93">
        <v>41071</v>
      </c>
      <c r="F174" s="64"/>
      <c r="G174" s="99">
        <f t="shared" ref="G174:G179" si="4">SUM(G173-D174)</f>
        <v>59596.83</v>
      </c>
      <c r="H174" s="94"/>
      <c r="I174" s="64"/>
      <c r="J174" s="64"/>
    </row>
    <row r="175" spans="1:10" x14ac:dyDescent="0.2">
      <c r="A175" s="89">
        <v>41059</v>
      </c>
      <c r="B175" s="85">
        <v>562</v>
      </c>
      <c r="C175" s="64" t="s">
        <v>61</v>
      </c>
      <c r="D175" s="86">
        <v>4733</v>
      </c>
      <c r="E175" s="93">
        <v>41074</v>
      </c>
      <c r="F175" s="64"/>
      <c r="G175" s="99">
        <f t="shared" si="4"/>
        <v>54863.83</v>
      </c>
      <c r="H175" s="94"/>
      <c r="I175" s="64"/>
      <c r="J175" s="64"/>
    </row>
    <row r="176" spans="1:10" x14ac:dyDescent="0.2">
      <c r="A176" s="89">
        <v>41059</v>
      </c>
      <c r="B176" s="85">
        <v>563</v>
      </c>
      <c r="C176" s="64" t="s">
        <v>134</v>
      </c>
      <c r="D176" s="101"/>
      <c r="E176" s="73"/>
      <c r="F176" s="64"/>
      <c r="G176" s="99">
        <f t="shared" si="4"/>
        <v>54863.83</v>
      </c>
      <c r="H176" s="64"/>
      <c r="I176" s="64"/>
      <c r="J176" s="86">
        <v>12660</v>
      </c>
    </row>
    <row r="177" spans="1:10" x14ac:dyDescent="0.2">
      <c r="A177" s="89">
        <v>41059</v>
      </c>
      <c r="B177" s="85">
        <v>564</v>
      </c>
      <c r="C177" s="64" t="s">
        <v>135</v>
      </c>
      <c r="D177" s="86">
        <v>5148</v>
      </c>
      <c r="E177" s="93">
        <v>41092</v>
      </c>
      <c r="F177" s="64"/>
      <c r="G177" s="99">
        <f t="shared" si="4"/>
        <v>49715.83</v>
      </c>
      <c r="H177" s="64"/>
      <c r="I177" s="64"/>
      <c r="J177" s="64"/>
    </row>
    <row r="178" spans="1:10" x14ac:dyDescent="0.2">
      <c r="A178" s="89">
        <v>41064</v>
      </c>
      <c r="B178" s="85">
        <v>565</v>
      </c>
      <c r="C178" s="64" t="s">
        <v>47</v>
      </c>
      <c r="D178" s="86">
        <v>1047.17</v>
      </c>
      <c r="E178" s="93">
        <v>41064</v>
      </c>
      <c r="F178" s="64"/>
      <c r="G178" s="30">
        <f t="shared" si="4"/>
        <v>48668.66</v>
      </c>
      <c r="H178" s="31">
        <v>114203.87</v>
      </c>
      <c r="I178" s="64"/>
      <c r="J178" s="64"/>
    </row>
    <row r="179" spans="1:10" x14ac:dyDescent="0.2">
      <c r="A179" s="89">
        <v>41065</v>
      </c>
      <c r="B179" s="85"/>
      <c r="C179" s="64" t="s">
        <v>66</v>
      </c>
      <c r="D179" s="86">
        <v>12</v>
      </c>
      <c r="E179" s="93">
        <v>41065</v>
      </c>
      <c r="F179" s="64"/>
      <c r="G179" s="99">
        <f t="shared" si="4"/>
        <v>48656.66</v>
      </c>
      <c r="H179" s="64"/>
      <c r="I179" s="64"/>
      <c r="J179" s="64"/>
    </row>
    <row r="180" spans="1:10" x14ac:dyDescent="0.2">
      <c r="A180" s="89">
        <v>41086</v>
      </c>
      <c r="B180" s="85">
        <v>566</v>
      </c>
      <c r="C180" s="64" t="s">
        <v>48</v>
      </c>
      <c r="D180" s="101"/>
      <c r="E180" s="102"/>
      <c r="F180" s="64"/>
      <c r="G180" s="99">
        <f>SUM(G179-D180)</f>
        <v>48656.66</v>
      </c>
      <c r="H180" s="64"/>
      <c r="I180" s="64"/>
      <c r="J180" s="86">
        <v>4835.62</v>
      </c>
    </row>
    <row r="181" spans="1:10" x14ac:dyDescent="0.2">
      <c r="A181" s="89">
        <v>41089</v>
      </c>
      <c r="B181" s="85"/>
      <c r="C181" s="64" t="s">
        <v>59</v>
      </c>
      <c r="D181" s="86">
        <v>5</v>
      </c>
      <c r="E181" s="93">
        <v>41089</v>
      </c>
      <c r="F181" s="64"/>
      <c r="G181" s="99">
        <f>SUM(G180-D181)</f>
        <v>48651.66</v>
      </c>
      <c r="H181" s="64"/>
      <c r="I181" s="64"/>
      <c r="J181" s="64"/>
    </row>
    <row r="182" spans="1:10" ht="15" x14ac:dyDescent="0.35">
      <c r="A182" s="89">
        <v>41162</v>
      </c>
      <c r="B182" s="85"/>
      <c r="C182" s="64" t="s">
        <v>136</v>
      </c>
      <c r="D182" s="86"/>
      <c r="E182" s="85"/>
      <c r="F182" s="64"/>
      <c r="G182" s="64"/>
      <c r="H182" s="16">
        <v>9850</v>
      </c>
      <c r="I182" s="64"/>
      <c r="J182" s="64"/>
    </row>
    <row r="183" spans="1:10" x14ac:dyDescent="0.2">
      <c r="A183" s="89">
        <v>41164</v>
      </c>
      <c r="B183" s="85"/>
      <c r="C183" s="19" t="s">
        <v>128</v>
      </c>
      <c r="D183" s="86"/>
      <c r="E183" s="85"/>
      <c r="F183" s="64"/>
      <c r="G183" s="28">
        <v>31156.04</v>
      </c>
      <c r="H183" s="33">
        <f>SUM(H178:H182)</f>
        <v>124053.87</v>
      </c>
      <c r="I183" s="64"/>
      <c r="J183" s="64"/>
    </row>
    <row r="184" spans="1:10" x14ac:dyDescent="0.2">
      <c r="A184" s="64"/>
      <c r="B184" s="85"/>
      <c r="C184" s="64"/>
      <c r="D184" s="86"/>
      <c r="E184" s="85"/>
      <c r="F184" s="64"/>
      <c r="G184" s="99">
        <f t="shared" ref="G184:G193" si="5">SUM(G183-D184)</f>
        <v>31156.04</v>
      </c>
      <c r="H184" s="64"/>
      <c r="I184" s="64"/>
      <c r="J184" s="64"/>
    </row>
    <row r="185" spans="1:10" x14ac:dyDescent="0.2">
      <c r="A185" s="59">
        <v>41169</v>
      </c>
      <c r="B185" s="85">
        <v>567</v>
      </c>
      <c r="C185" s="64" t="s">
        <v>137</v>
      </c>
      <c r="D185" s="86">
        <v>2837</v>
      </c>
      <c r="E185" s="103">
        <v>41169</v>
      </c>
      <c r="F185" s="64"/>
      <c r="G185" s="99">
        <f t="shared" si="5"/>
        <v>28319.040000000001</v>
      </c>
      <c r="H185" s="64"/>
      <c r="I185" s="64"/>
      <c r="J185" s="64"/>
    </row>
    <row r="186" spans="1:10" x14ac:dyDescent="0.2">
      <c r="A186" s="59"/>
      <c r="B186" s="85"/>
      <c r="C186" s="64"/>
      <c r="D186" s="86"/>
      <c r="E186" s="59"/>
      <c r="F186" s="64"/>
      <c r="G186" s="99">
        <f t="shared" si="5"/>
        <v>28319.040000000001</v>
      </c>
      <c r="H186" s="64"/>
      <c r="I186" s="64"/>
      <c r="J186" s="64"/>
    </row>
    <row r="187" spans="1:10" x14ac:dyDescent="0.2">
      <c r="A187" s="59"/>
      <c r="B187" s="85"/>
      <c r="C187" s="64"/>
      <c r="D187" s="86"/>
      <c r="E187" s="85"/>
      <c r="F187" s="64"/>
      <c r="G187" s="99">
        <f t="shared" si="5"/>
        <v>28319.040000000001</v>
      </c>
      <c r="H187" s="64"/>
      <c r="I187" s="64"/>
      <c r="J187" s="64"/>
    </row>
    <row r="188" spans="1:10" x14ac:dyDescent="0.2">
      <c r="A188" s="59"/>
      <c r="B188" s="85"/>
      <c r="C188" s="64"/>
      <c r="D188" s="86"/>
      <c r="E188" s="85"/>
      <c r="F188" s="64"/>
      <c r="G188" s="99">
        <f t="shared" si="5"/>
        <v>28319.040000000001</v>
      </c>
      <c r="H188" s="64"/>
      <c r="I188" s="64"/>
      <c r="J188" s="64"/>
    </row>
    <row r="189" spans="1:10" x14ac:dyDescent="0.2">
      <c r="A189" s="59"/>
      <c r="B189" s="85"/>
      <c r="C189" s="64"/>
      <c r="D189" s="86"/>
      <c r="E189" s="85"/>
      <c r="F189" s="64"/>
      <c r="G189" s="99">
        <f t="shared" si="5"/>
        <v>28319.040000000001</v>
      </c>
      <c r="H189" s="64"/>
      <c r="I189" s="64"/>
      <c r="J189" s="64"/>
    </row>
    <row r="190" spans="1:10" x14ac:dyDescent="0.2">
      <c r="A190" s="59"/>
      <c r="B190" s="85"/>
      <c r="C190" s="64"/>
      <c r="D190" s="86"/>
      <c r="E190" s="85"/>
      <c r="F190" s="64"/>
      <c r="G190" s="99">
        <f t="shared" si="5"/>
        <v>28319.040000000001</v>
      </c>
      <c r="H190" s="64"/>
      <c r="I190" s="64"/>
      <c r="J190" s="64"/>
    </row>
    <row r="191" spans="1:10" x14ac:dyDescent="0.2">
      <c r="A191" s="59"/>
      <c r="B191" s="85"/>
      <c r="C191" s="64"/>
      <c r="D191" s="86"/>
      <c r="E191" s="85"/>
      <c r="F191" s="64"/>
      <c r="G191" s="99">
        <f t="shared" si="5"/>
        <v>28319.040000000001</v>
      </c>
      <c r="H191" s="64"/>
      <c r="I191" s="64"/>
      <c r="J191" s="64"/>
    </row>
    <row r="192" spans="1:10" x14ac:dyDescent="0.2">
      <c r="A192" s="59"/>
      <c r="B192" s="85"/>
      <c r="C192" s="64"/>
      <c r="D192" s="86"/>
      <c r="E192" s="85"/>
      <c r="F192" s="64"/>
      <c r="G192" s="99">
        <f t="shared" si="5"/>
        <v>28319.040000000001</v>
      </c>
      <c r="H192" s="64"/>
      <c r="I192" s="64"/>
      <c r="J192" s="64"/>
    </row>
    <row r="193" spans="1:7" x14ac:dyDescent="0.2">
      <c r="A193" s="59"/>
      <c r="B193" s="85"/>
      <c r="C193" s="64"/>
      <c r="D193" s="86"/>
      <c r="E193" s="85"/>
      <c r="F193" s="64"/>
      <c r="G193" s="99">
        <f t="shared" si="5"/>
        <v>28319.040000000001</v>
      </c>
    </row>
    <row r="194" spans="1:7" x14ac:dyDescent="0.2">
      <c r="A194" s="59"/>
      <c r="B194" s="85"/>
      <c r="C194" s="64"/>
      <c r="D194" s="86"/>
      <c r="E194" s="85"/>
      <c r="F194" s="64"/>
      <c r="G194" s="64"/>
    </row>
    <row r="195" spans="1:7" x14ac:dyDescent="0.2">
      <c r="A195" s="59"/>
      <c r="B195" s="85"/>
      <c r="C195" s="64"/>
      <c r="D195" s="86"/>
      <c r="E195" s="85"/>
      <c r="F195" s="64"/>
      <c r="G195" s="64"/>
    </row>
    <row r="196" spans="1:7" x14ac:dyDescent="0.2">
      <c r="A196" s="59"/>
      <c r="B196" s="85"/>
      <c r="C196" s="64"/>
      <c r="D196" s="86"/>
      <c r="E196" s="85"/>
      <c r="F196" s="64"/>
      <c r="G196" s="64"/>
    </row>
    <row r="197" spans="1:7" x14ac:dyDescent="0.2">
      <c r="A197" s="59"/>
      <c r="B197" s="85"/>
      <c r="C197" s="64"/>
      <c r="D197" s="86"/>
      <c r="E197" s="85"/>
      <c r="F197" s="64"/>
      <c r="G197" s="64"/>
    </row>
    <row r="198" spans="1:7" x14ac:dyDescent="0.2">
      <c r="A198" s="59"/>
      <c r="B198" s="85"/>
      <c r="C198" s="64"/>
      <c r="D198" s="86"/>
      <c r="E198" s="85"/>
      <c r="F198" s="64"/>
      <c r="G198" s="64"/>
    </row>
    <row r="199" spans="1:7" x14ac:dyDescent="0.2">
      <c r="A199" s="59"/>
      <c r="B199" s="85"/>
      <c r="C199" s="64"/>
      <c r="D199" s="86"/>
      <c r="E199" s="85"/>
      <c r="F199" s="64"/>
      <c r="G199" s="64"/>
    </row>
    <row r="200" spans="1:7" x14ac:dyDescent="0.2">
      <c r="A200" s="59"/>
      <c r="B200" s="85"/>
      <c r="C200" s="64"/>
      <c r="D200" s="86"/>
      <c r="E200" s="85"/>
      <c r="F200" s="64"/>
      <c r="G200" s="64"/>
    </row>
    <row r="201" spans="1:7" x14ac:dyDescent="0.2">
      <c r="A201" s="59"/>
      <c r="B201" s="85"/>
      <c r="C201" s="64"/>
      <c r="D201" s="86"/>
      <c r="E201" s="85"/>
      <c r="F201" s="64"/>
      <c r="G201" s="64"/>
    </row>
    <row r="202" spans="1:7" x14ac:dyDescent="0.2">
      <c r="A202" s="59"/>
      <c r="B202" s="85"/>
      <c r="C202" s="64"/>
      <c r="D202" s="86"/>
      <c r="E202" s="85"/>
      <c r="F202" s="64"/>
      <c r="G202" s="64"/>
    </row>
    <row r="203" spans="1:7" x14ac:dyDescent="0.2">
      <c r="A203" s="59"/>
      <c r="B203" s="85"/>
      <c r="C203" s="64"/>
      <c r="D203" s="86"/>
      <c r="E203" s="85"/>
      <c r="F203" s="64"/>
      <c r="G203" s="64"/>
    </row>
    <row r="204" spans="1:7" x14ac:dyDescent="0.2">
      <c r="A204" s="59"/>
      <c r="B204" s="85"/>
      <c r="C204" s="64"/>
      <c r="D204" s="86"/>
      <c r="E204" s="85"/>
      <c r="F204" s="64"/>
      <c r="G204" s="64"/>
    </row>
    <row r="205" spans="1:7" x14ac:dyDescent="0.2">
      <c r="A205" s="59"/>
      <c r="B205" s="85"/>
      <c r="C205" s="64"/>
      <c r="D205" s="86"/>
      <c r="E205" s="85"/>
      <c r="F205" s="64"/>
      <c r="G205" s="64"/>
    </row>
    <row r="206" spans="1:7" x14ac:dyDescent="0.2">
      <c r="A206" s="59"/>
      <c r="B206" s="85"/>
      <c r="C206" s="64"/>
      <c r="D206" s="86"/>
      <c r="E206" s="85"/>
      <c r="F206" s="64"/>
      <c r="G206" s="64"/>
    </row>
    <row r="207" spans="1:7" x14ac:dyDescent="0.2">
      <c r="A207" s="59"/>
      <c r="B207" s="85"/>
      <c r="C207" s="64"/>
      <c r="D207" s="86"/>
      <c r="E207" s="85"/>
      <c r="F207" s="64"/>
      <c r="G207" s="64"/>
    </row>
    <row r="208" spans="1:7" x14ac:dyDescent="0.2">
      <c r="A208" s="59"/>
      <c r="B208" s="85"/>
      <c r="C208" s="64"/>
      <c r="D208" s="86"/>
      <c r="E208" s="85"/>
      <c r="F208" s="64"/>
      <c r="G208" s="64"/>
    </row>
    <row r="209" spans="1:1" x14ac:dyDescent="0.2">
      <c r="A209" s="59"/>
    </row>
    <row r="210" spans="1:1" x14ac:dyDescent="0.2">
      <c r="A210" s="59"/>
    </row>
    <row r="211" spans="1:1" x14ac:dyDescent="0.2">
      <c r="A211" s="59"/>
    </row>
    <row r="212" spans="1:1" x14ac:dyDescent="0.2">
      <c r="A212" s="59"/>
    </row>
    <row r="213" spans="1:1" x14ac:dyDescent="0.2">
      <c r="A213" s="59"/>
    </row>
    <row r="214" spans="1:1" x14ac:dyDescent="0.2">
      <c r="A214" s="59"/>
    </row>
    <row r="215" spans="1:1" x14ac:dyDescent="0.2">
      <c r="A215" s="59"/>
    </row>
    <row r="216" spans="1:1" x14ac:dyDescent="0.2">
      <c r="A216" s="59"/>
    </row>
    <row r="217" spans="1:1" x14ac:dyDescent="0.2">
      <c r="A217" s="59"/>
    </row>
    <row r="218" spans="1:1" x14ac:dyDescent="0.2">
      <c r="A218" s="59"/>
    </row>
    <row r="219" spans="1:1" x14ac:dyDescent="0.2">
      <c r="A219" s="59"/>
    </row>
    <row r="220" spans="1:1" x14ac:dyDescent="0.2">
      <c r="A220" s="59"/>
    </row>
    <row r="221" spans="1:1" x14ac:dyDescent="0.2">
      <c r="A221" s="59"/>
    </row>
    <row r="222" spans="1:1" x14ac:dyDescent="0.2">
      <c r="A222" s="59"/>
    </row>
    <row r="223" spans="1:1" x14ac:dyDescent="0.2">
      <c r="A223" s="59"/>
    </row>
    <row r="224" spans="1:1" x14ac:dyDescent="0.2">
      <c r="A224" s="59"/>
    </row>
    <row r="225" spans="1:1" x14ac:dyDescent="0.2">
      <c r="A225" s="59"/>
    </row>
    <row r="226" spans="1:1" x14ac:dyDescent="0.2">
      <c r="A226" s="59"/>
    </row>
    <row r="227" spans="1:1" x14ac:dyDescent="0.2">
      <c r="A227" s="59"/>
    </row>
    <row r="228" spans="1:1" x14ac:dyDescent="0.2">
      <c r="A228" s="59"/>
    </row>
    <row r="229" spans="1:1" x14ac:dyDescent="0.2">
      <c r="A229" s="59"/>
    </row>
    <row r="230" spans="1:1" x14ac:dyDescent="0.2">
      <c r="A230" s="59"/>
    </row>
    <row r="231" spans="1:1" x14ac:dyDescent="0.2">
      <c r="A231" s="59"/>
    </row>
    <row r="232" spans="1:1" x14ac:dyDescent="0.2">
      <c r="A232" s="59"/>
    </row>
    <row r="233" spans="1:1" x14ac:dyDescent="0.2">
      <c r="A233" s="59"/>
    </row>
    <row r="234" spans="1:1" x14ac:dyDescent="0.2">
      <c r="A234" s="59"/>
    </row>
    <row r="235" spans="1:1" x14ac:dyDescent="0.2">
      <c r="A235" s="59"/>
    </row>
    <row r="236" spans="1:1" x14ac:dyDescent="0.2">
      <c r="A236" s="59"/>
    </row>
    <row r="237" spans="1:1" x14ac:dyDescent="0.2">
      <c r="A237" s="59"/>
    </row>
    <row r="238" spans="1:1" x14ac:dyDescent="0.2">
      <c r="A238" s="59"/>
    </row>
    <row r="239" spans="1:1" x14ac:dyDescent="0.2">
      <c r="A239" s="59"/>
    </row>
    <row r="240" spans="1:1" x14ac:dyDescent="0.2">
      <c r="A240" s="59"/>
    </row>
    <row r="241" spans="1:1" x14ac:dyDescent="0.2">
      <c r="A241" s="59"/>
    </row>
    <row r="242" spans="1:1" x14ac:dyDescent="0.2">
      <c r="A242" s="59"/>
    </row>
    <row r="243" spans="1:1" x14ac:dyDescent="0.2">
      <c r="A243" s="59"/>
    </row>
    <row r="244" spans="1:1" x14ac:dyDescent="0.2">
      <c r="A244" s="59"/>
    </row>
    <row r="245" spans="1:1" x14ac:dyDescent="0.2">
      <c r="A245" s="59"/>
    </row>
    <row r="246" spans="1:1" x14ac:dyDescent="0.2">
      <c r="A246" s="59"/>
    </row>
    <row r="247" spans="1:1" x14ac:dyDescent="0.2">
      <c r="A247" s="59"/>
    </row>
    <row r="248" spans="1:1" x14ac:dyDescent="0.2">
      <c r="A248" s="59"/>
    </row>
    <row r="249" spans="1:1" x14ac:dyDescent="0.2">
      <c r="A249" s="59"/>
    </row>
    <row r="250" spans="1:1" x14ac:dyDescent="0.2">
      <c r="A250" s="59"/>
    </row>
    <row r="251" spans="1:1" x14ac:dyDescent="0.2">
      <c r="A251" s="59"/>
    </row>
    <row r="252" spans="1:1" x14ac:dyDescent="0.2">
      <c r="A252" s="59"/>
    </row>
    <row r="253" spans="1:1" x14ac:dyDescent="0.2">
      <c r="A253" s="59"/>
    </row>
    <row r="254" spans="1:1" x14ac:dyDescent="0.2">
      <c r="A254" s="59"/>
    </row>
    <row r="255" spans="1:1" x14ac:dyDescent="0.2">
      <c r="A255" s="59"/>
    </row>
    <row r="256" spans="1:1" x14ac:dyDescent="0.2">
      <c r="A256" s="59"/>
    </row>
    <row r="257" spans="1:1" x14ac:dyDescent="0.2">
      <c r="A257" s="59"/>
    </row>
    <row r="258" spans="1:1" x14ac:dyDescent="0.2">
      <c r="A258" s="59"/>
    </row>
    <row r="259" spans="1:1" x14ac:dyDescent="0.2">
      <c r="A259" s="59"/>
    </row>
    <row r="260" spans="1:1" x14ac:dyDescent="0.2">
      <c r="A260" s="59"/>
    </row>
    <row r="261" spans="1:1" x14ac:dyDescent="0.2">
      <c r="A261" s="59"/>
    </row>
    <row r="262" spans="1:1" x14ac:dyDescent="0.2">
      <c r="A262" s="59"/>
    </row>
    <row r="263" spans="1:1" x14ac:dyDescent="0.2">
      <c r="A263" s="59"/>
    </row>
    <row r="264" spans="1:1" x14ac:dyDescent="0.2">
      <c r="A264" s="59"/>
    </row>
    <row r="265" spans="1:1" x14ac:dyDescent="0.2">
      <c r="A265" s="59"/>
    </row>
    <row r="266" spans="1:1" x14ac:dyDescent="0.2">
      <c r="A266" s="59"/>
    </row>
    <row r="267" spans="1:1" x14ac:dyDescent="0.2">
      <c r="A267" s="59"/>
    </row>
    <row r="268" spans="1:1" x14ac:dyDescent="0.2">
      <c r="A268" s="59"/>
    </row>
    <row r="269" spans="1:1" x14ac:dyDescent="0.2">
      <c r="A269" s="59"/>
    </row>
    <row r="270" spans="1:1" x14ac:dyDescent="0.2">
      <c r="A270" s="59"/>
    </row>
    <row r="271" spans="1:1" x14ac:dyDescent="0.2">
      <c r="A271" s="59"/>
    </row>
    <row r="272" spans="1:1" x14ac:dyDescent="0.2">
      <c r="A272" s="59"/>
    </row>
    <row r="273" spans="1:1" x14ac:dyDescent="0.2">
      <c r="A273" s="59"/>
    </row>
    <row r="274" spans="1:1" x14ac:dyDescent="0.2">
      <c r="A274" s="59"/>
    </row>
    <row r="275" spans="1:1" x14ac:dyDescent="0.2">
      <c r="A275" s="59"/>
    </row>
    <row r="276" spans="1:1" x14ac:dyDescent="0.2">
      <c r="A276" s="59"/>
    </row>
    <row r="277" spans="1:1" x14ac:dyDescent="0.2">
      <c r="A277" s="59"/>
    </row>
  </sheetData>
  <phoneticPr fontId="0" type="noConversion"/>
  <printOptions gridLines="1"/>
  <pageMargins left="0.5" right="0.5" top="0.5" bottom="0.5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MAddres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8202E3FAA174AA654356193FA1D0F" ma:contentTypeVersion="4" ma:contentTypeDescription="Create a new document." ma:contentTypeScope="" ma:versionID="e296487b5cb9f967493e7ce9068014bd">
  <xsd:schema xmlns:xsd="http://www.w3.org/2001/XMLSchema" xmlns:xs="http://www.w3.org/2001/XMLSchema" xmlns:p="http://schemas.microsoft.com/office/2006/metadata/properties" xmlns:ns1="http://schemas.microsoft.com/sharepoint/v3" xmlns:ns3="a28a056e-0323-4ff8-a309-cf0e0f4226fb" targetNamespace="http://schemas.microsoft.com/office/2006/metadata/properties" ma:root="true" ma:fieldsID="c49906bd4697de1376f7481f1d1a6086" ns1:_="" ns3:_="">
    <xsd:import namespace="http://schemas.microsoft.com/sharepoint/v3"/>
    <xsd:import namespace="a28a056e-0323-4ff8-a309-cf0e0f4226f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1:IMAddress" minOccurs="0"/>
                <xsd:element ref="ns3:SharingHintHash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MAddress" ma:index="9" nillable="true" ma:displayName="IM Address" ma:internalName="IMAddres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8a056e-0323-4ff8-a309-cf0e0f4226f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0" nillable="true" ma:displayName="Sharing Hint Hash" ma:internalName="SharingHintHash" ma:readOnly="true">
      <xsd:simpleType>
        <xsd:restriction base="dms:Text"/>
      </xsd:simple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E9AEBA-F724-43AA-9052-97FBDAD801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358D91-8554-4579-9CFE-4B0F5A95B69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28a056e-0323-4ff8-a309-cf0e0f4226fb"/>
    <ds:schemaRef ds:uri="http://schemas.microsoft.com/sharepoint/v3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AB05F5C-9CD5-4F23-94D8-7E80BA1730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28a056e-0323-4ff8-a309-cf0e0f422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Current October 2015</vt:lpstr>
      <vt:lpstr>09-12-12</vt:lpstr>
      <vt:lpstr>'Current October 2015'!Print_Area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 Mitchener</dc:creator>
  <cp:lastModifiedBy>Clive</cp:lastModifiedBy>
  <dcterms:created xsi:type="dcterms:W3CDTF">2006-06-20T17:35:53Z</dcterms:created>
  <dcterms:modified xsi:type="dcterms:W3CDTF">2015-10-04T13:22:34Z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0x010100FBA8202E3FAA174AA654356193FA1D0F</vt:lpwstr>
  </property>
</Properties>
</file>