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styles.xml" ContentType="application/vnd.openxmlformats-officedocument.spreadsheetml.styl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a\Desktop\IALA V103 courses\"/>
    </mc:Choice>
  </mc:AlternateContent>
  <xr:revisionPtr revIDLastSave="0" documentId="13_ncr:1_{D4613626-7ECB-46CD-9792-22E590EC9106}" xr6:coauthVersionLast="46" xr6:coauthVersionMax="46" xr10:uidLastSave="{00000000-0000-0000-0000-000000000000}"/>
  <bookViews>
    <workbookView xWindow="-120" yWindow="-120" windowWidth="29040" windowHeight="15840" activeTab="1" xr2:uid="{DBC490B1-3F21-4C23-AADD-1F9A7688F3CE}"/>
  </bookViews>
  <sheets>
    <sheet name="Sheet1" sheetId="1" r:id="rId1"/>
    <sheet name="Sheet3" sheetId="3" r:id="rId2"/>
    <sheet name="Sheet2" sheetId="2" r:id="rId3"/>
  </sheets>
  <definedNames>
    <definedName name="_Toc111253250" localSheetId="0">Sheet1!$A$122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6" i="3" l="1"/>
  <c r="O6" i="3"/>
  <c r="P27" i="3"/>
  <c r="Q27" i="3"/>
  <c r="R27" i="3"/>
  <c r="O27" i="3"/>
  <c r="P78" i="3"/>
  <c r="Q78" i="3"/>
  <c r="R78" i="3"/>
  <c r="O78" i="3"/>
  <c r="P56" i="3"/>
  <c r="Q56" i="3"/>
  <c r="R56" i="3"/>
  <c r="O56" i="3"/>
  <c r="P565" i="3"/>
  <c r="Q565" i="3"/>
  <c r="R565" i="3"/>
  <c r="O565" i="3"/>
  <c r="P534" i="3"/>
  <c r="Q534" i="3"/>
  <c r="R534" i="3"/>
  <c r="O534" i="3"/>
  <c r="P487" i="3"/>
  <c r="Q487" i="3"/>
  <c r="R487" i="3"/>
  <c r="O487" i="3"/>
  <c r="P423" i="3"/>
  <c r="Q423" i="3"/>
  <c r="R423" i="3"/>
  <c r="R483" i="3" s="1"/>
  <c r="R589" i="3" s="1"/>
  <c r="O423" i="3"/>
  <c r="P368" i="3"/>
  <c r="Q368" i="3"/>
  <c r="R368" i="3"/>
  <c r="O368" i="3"/>
  <c r="P323" i="3"/>
  <c r="Q323" i="3"/>
  <c r="R323" i="3"/>
  <c r="O323" i="3"/>
  <c r="P273" i="3"/>
  <c r="Q273" i="3"/>
  <c r="R273" i="3"/>
  <c r="O273" i="3"/>
  <c r="P259" i="3"/>
  <c r="Q259" i="3"/>
  <c r="R259" i="3"/>
  <c r="O259" i="3"/>
  <c r="O419" i="3" s="1"/>
  <c r="O588" i="3" s="1"/>
  <c r="P233" i="3"/>
  <c r="Q233" i="3"/>
  <c r="R233" i="3"/>
  <c r="O233" i="3"/>
  <c r="P178" i="3"/>
  <c r="Q178" i="3"/>
  <c r="R178" i="3"/>
  <c r="O178" i="3"/>
  <c r="P154" i="3"/>
  <c r="Q154" i="3"/>
  <c r="R154" i="3"/>
  <c r="O154" i="3"/>
  <c r="P126" i="3"/>
  <c r="Q126" i="3"/>
  <c r="R126" i="3"/>
  <c r="O126" i="3"/>
  <c r="P93" i="3"/>
  <c r="Q93" i="3"/>
  <c r="R93" i="3"/>
  <c r="O93" i="3"/>
  <c r="P110" i="3"/>
  <c r="P230" i="3" s="1"/>
  <c r="Q110" i="3"/>
  <c r="R110" i="3"/>
  <c r="O110" i="3"/>
  <c r="O591" i="3"/>
  <c r="P591" i="3"/>
  <c r="Q591" i="3"/>
  <c r="R591" i="3"/>
  <c r="T591" i="3"/>
  <c r="U591" i="3"/>
  <c r="L590" i="3"/>
  <c r="M590" i="3"/>
  <c r="O590" i="3"/>
  <c r="P590" i="3"/>
  <c r="Q590" i="3"/>
  <c r="R590" i="3"/>
  <c r="T590" i="3"/>
  <c r="U590" i="3"/>
  <c r="H589" i="3"/>
  <c r="I589" i="3"/>
  <c r="J589" i="3"/>
  <c r="L589" i="3"/>
  <c r="M589" i="3"/>
  <c r="G589" i="3"/>
  <c r="U581" i="3"/>
  <c r="T581" i="3"/>
  <c r="T522" i="3"/>
  <c r="P483" i="3"/>
  <c r="P589" i="3" s="1"/>
  <c r="Q483" i="3"/>
  <c r="Q589" i="3" s="1"/>
  <c r="O483" i="3"/>
  <c r="O589" i="3" s="1"/>
  <c r="Q419" i="3"/>
  <c r="Q588" i="3" s="1"/>
  <c r="P419" i="3"/>
  <c r="P588" i="3" s="1"/>
  <c r="R53" i="3"/>
  <c r="R585" i="3" s="1"/>
  <c r="Q53" i="3"/>
  <c r="Q585" i="3" s="1"/>
  <c r="P53" i="3"/>
  <c r="P585" i="3" s="1"/>
  <c r="O53" i="3"/>
  <c r="O585" i="3" s="1"/>
  <c r="Q90" i="3"/>
  <c r="Q586" i="3" s="1"/>
  <c r="P90" i="3"/>
  <c r="P586" i="3" s="1"/>
  <c r="O90" i="3"/>
  <c r="O586" i="3" s="1"/>
  <c r="H581" i="3"/>
  <c r="H591" i="3" s="1"/>
  <c r="I581" i="3"/>
  <c r="J581" i="3"/>
  <c r="J591" i="3" s="1"/>
  <c r="G581" i="3"/>
  <c r="G591" i="3" s="1"/>
  <c r="H522" i="3"/>
  <c r="H590" i="3" s="1"/>
  <c r="I522" i="3"/>
  <c r="I590" i="3" s="1"/>
  <c r="J522" i="3"/>
  <c r="J590" i="3" s="1"/>
  <c r="G522" i="3"/>
  <c r="G590" i="3" s="1"/>
  <c r="H419" i="3"/>
  <c r="H588" i="3" s="1"/>
  <c r="I419" i="3"/>
  <c r="I588" i="3" s="1"/>
  <c r="J419" i="3"/>
  <c r="J588" i="3" s="1"/>
  <c r="G419" i="3"/>
  <c r="G588" i="3" s="1"/>
  <c r="H230" i="3"/>
  <c r="I230" i="3"/>
  <c r="I587" i="3" s="1"/>
  <c r="J230" i="3"/>
  <c r="J587" i="3" s="1"/>
  <c r="G230" i="3"/>
  <c r="H90" i="3"/>
  <c r="H586" i="3" s="1"/>
  <c r="I90" i="3"/>
  <c r="I586" i="3" s="1"/>
  <c r="J90" i="3"/>
  <c r="J586" i="3" s="1"/>
  <c r="G90" i="3"/>
  <c r="G586" i="3" s="1"/>
  <c r="H53" i="3"/>
  <c r="H585" i="3" s="1"/>
  <c r="I53" i="3"/>
  <c r="I585" i="3" s="1"/>
  <c r="J53" i="3"/>
  <c r="J585" i="3" s="1"/>
  <c r="G53" i="3"/>
  <c r="G585" i="3" s="1"/>
  <c r="D7" i="2"/>
  <c r="E6" i="2"/>
  <c r="D6" i="2"/>
  <c r="E5" i="2"/>
  <c r="D5" i="2"/>
  <c r="E4" i="2"/>
  <c r="D4" i="2"/>
  <c r="E3" i="2"/>
  <c r="D3" i="2"/>
  <c r="D9" i="2" s="1"/>
  <c r="D10" i="2" s="1"/>
  <c r="D11" i="2" s="1"/>
  <c r="E2" i="2"/>
  <c r="E9" i="2" s="1"/>
  <c r="E10" i="2" s="1"/>
  <c r="E11" i="2" s="1"/>
  <c r="F4" i="1"/>
  <c r="F122" i="1"/>
  <c r="G111" i="1"/>
  <c r="F111" i="1"/>
  <c r="G77" i="1"/>
  <c r="F77" i="1"/>
  <c r="G57" i="1"/>
  <c r="F57" i="1"/>
  <c r="G43" i="1"/>
  <c r="F43" i="1"/>
  <c r="G4" i="1"/>
  <c r="R90" i="3" l="1"/>
  <c r="R586" i="3" s="1"/>
  <c r="L581" i="3"/>
  <c r="L591" i="3" s="1"/>
  <c r="I591" i="3"/>
  <c r="R419" i="3"/>
  <c r="R588" i="3" s="1"/>
  <c r="R230" i="3"/>
  <c r="R587" i="3" s="1"/>
  <c r="Q230" i="3"/>
  <c r="Q587" i="3" s="1"/>
  <c r="O230" i="3"/>
  <c r="O587" i="3" s="1"/>
  <c r="T90" i="3"/>
  <c r="T586" i="3" s="1"/>
  <c r="U90" i="3"/>
  <c r="U586" i="3" s="1"/>
  <c r="T483" i="3"/>
  <c r="T589" i="3" s="1"/>
  <c r="U419" i="3"/>
  <c r="U588" i="3" s="1"/>
  <c r="T419" i="3"/>
  <c r="T588" i="3" s="1"/>
  <c r="P592" i="3"/>
  <c r="P593" i="3" s="1"/>
  <c r="P594" i="3" s="1"/>
  <c r="L230" i="3"/>
  <c r="L587" i="3" s="1"/>
  <c r="M230" i="3"/>
  <c r="P587" i="3"/>
  <c r="R592" i="3"/>
  <c r="R593" i="3" s="1"/>
  <c r="R594" i="3" s="1"/>
  <c r="G592" i="3"/>
  <c r="G593" i="3" s="1"/>
  <c r="G594" i="3" s="1"/>
  <c r="J592" i="3"/>
  <c r="J593" i="3" s="1"/>
  <c r="J594" i="3" s="1"/>
  <c r="M587" i="3"/>
  <c r="I592" i="3"/>
  <c r="I593" i="3" s="1"/>
  <c r="I594" i="3" s="1"/>
  <c r="G587" i="3"/>
  <c r="H592" i="3"/>
  <c r="H593" i="3" s="1"/>
  <c r="H594" i="3" s="1"/>
  <c r="H587" i="3"/>
  <c r="M581" i="3"/>
  <c r="M591" i="3" s="1"/>
  <c r="U522" i="3"/>
  <c r="U483" i="3"/>
  <c r="U589" i="3" s="1"/>
  <c r="L419" i="3"/>
  <c r="L588" i="3" s="1"/>
  <c r="M419" i="3"/>
  <c r="M588" i="3" s="1"/>
  <c r="T53" i="3"/>
  <c r="T585" i="3" s="1"/>
  <c r="U53" i="3"/>
  <c r="U585" i="3" s="1"/>
  <c r="L90" i="3"/>
  <c r="L586" i="3" s="1"/>
  <c r="M53" i="3"/>
  <c r="M585" i="3" s="1"/>
  <c r="L53" i="3"/>
  <c r="L585" i="3" s="1"/>
  <c r="M90" i="3"/>
  <c r="M586" i="3" s="1"/>
  <c r="Q592" i="3" l="1"/>
  <c r="Q593" i="3" s="1"/>
  <c r="Q594" i="3" s="1"/>
  <c r="U230" i="3"/>
  <c r="U587" i="3" s="1"/>
  <c r="O592" i="3"/>
  <c r="O593" i="3" s="1"/>
  <c r="O594" i="3" s="1"/>
  <c r="T230" i="3"/>
  <c r="T587" i="3" s="1"/>
  <c r="M592" i="3"/>
  <c r="M593" i="3" s="1"/>
  <c r="M594" i="3" s="1"/>
  <c r="L592" i="3"/>
  <c r="L593" i="3" s="1"/>
  <c r="L594" i="3" s="1"/>
  <c r="U592" i="3" l="1"/>
  <c r="U593" i="3" s="1"/>
  <c r="U594" i="3" s="1"/>
  <c r="T592" i="3"/>
  <c r="T593" i="3" s="1"/>
  <c r="T594" i="3" s="1"/>
</calcChain>
</file>

<file path=xl/sharedStrings.xml><?xml version="1.0" encoding="utf-8"?>
<sst xmlns="http://schemas.openxmlformats.org/spreadsheetml/2006/main" count="1306" uniqueCount="1144">
  <si>
    <t xml:space="preserve">Element </t>
  </si>
  <si>
    <t>Recommended Competence Level</t>
  </si>
  <si>
    <r>
      <t>Recommended Hours</t>
    </r>
    <r>
      <rPr>
        <b/>
        <vertAlign val="superscript"/>
        <sz val="10"/>
        <color rgb="FF00AFAA"/>
        <rFont val="Calibri"/>
        <family val="2"/>
      </rPr>
      <t>1</t>
    </r>
  </si>
  <si>
    <t>Presentations and Lectures</t>
  </si>
  <si>
    <t>Exercises and Simulations</t>
  </si>
  <si>
    <t>General communication skills</t>
  </si>
  <si>
    <t>6 to 9 hrs</t>
  </si>
  <si>
    <t>12 to 18 hrs</t>
  </si>
  <si>
    <t>Clear, concise and consistent communications</t>
  </si>
  <si>
    <t>Level 3</t>
  </si>
  <si>
    <t>Procedures to enhance effective communication</t>
  </si>
  <si>
    <t>Verbal and non-verbal communications</t>
  </si>
  <si>
    <t>Options to overcome barriers to communication</t>
  </si>
  <si>
    <t>Questioning techniques</t>
  </si>
  <si>
    <t>Eliminate ambiguity</t>
  </si>
  <si>
    <t>IALA Specific VTS message construction</t>
  </si>
  <si>
    <t>8 to 12 hrs</t>
  </si>
  <si>
    <t>16 to 20 hrs</t>
  </si>
  <si>
    <t>VTS message construction</t>
  </si>
  <si>
    <t>Level 4</t>
  </si>
  <si>
    <t>IMO SMCP / Standard phrases</t>
  </si>
  <si>
    <t>Advantages, disadvantages and application</t>
  </si>
  <si>
    <t>Information Management</t>
  </si>
  <si>
    <t>9 to 12 hrs</t>
  </si>
  <si>
    <t>Collection, evaluation and dissemination of data</t>
  </si>
  <si>
    <t>Logkeeping and record keeping</t>
  </si>
  <si>
    <t>Level 2</t>
  </si>
  <si>
    <t>Handovers</t>
  </si>
  <si>
    <t>Handovers in VTS</t>
  </si>
  <si>
    <t>Use of VHF radio communication in VTS</t>
  </si>
  <si>
    <t>18 to 20 hrs</t>
  </si>
  <si>
    <t>Communication procedures, non-routine operations</t>
  </si>
  <si>
    <t>Routine communications</t>
  </si>
  <si>
    <t>Non-routine (distress, urgency, safety, other)</t>
  </si>
  <si>
    <t>Total time range</t>
  </si>
  <si>
    <t>47 to 69 hrs</t>
  </si>
  <si>
    <t>90 to 118 hrs</t>
  </si>
  <si>
    <t>Communication Coordination and Interaction</t>
  </si>
  <si>
    <t>min total</t>
  </si>
  <si>
    <t>max total</t>
  </si>
  <si>
    <t>Legal Framework</t>
  </si>
  <si>
    <t>11 to 21 hrs</t>
  </si>
  <si>
    <t>6 to 14 hrs</t>
  </si>
  <si>
    <t>Regulatory requirements</t>
  </si>
  <si>
    <t>5 to 9 hrs</t>
  </si>
  <si>
    <t>2 to 5 hrs</t>
  </si>
  <si>
    <t>Maritime organisations</t>
  </si>
  <si>
    <t>Legislative requirements related to VTS</t>
  </si>
  <si>
    <t>Regulatory and legal framework</t>
  </si>
  <si>
    <t>Legislative requirements related to the marine environment</t>
  </si>
  <si>
    <t>Level 1</t>
  </si>
  <si>
    <t>Promulgation of maritime information</t>
  </si>
  <si>
    <t xml:space="preserve">Legal liabilities </t>
  </si>
  <si>
    <t>2 to 4 hrs</t>
  </si>
  <si>
    <t xml:space="preserve">Related to VTS functions </t>
  </si>
  <si>
    <t>Roles and responsibilities</t>
  </si>
  <si>
    <t>3 to 5 hrs</t>
  </si>
  <si>
    <t>2 to 3 hrs</t>
  </si>
  <si>
    <t xml:space="preserve">Ship masters, marine pilots, VTS and allied services </t>
  </si>
  <si>
    <t xml:space="preserve">Responsibilities of VTS personnel </t>
  </si>
  <si>
    <t>Log keeping and record keeping</t>
  </si>
  <si>
    <t>1 to 3 hrs</t>
  </si>
  <si>
    <t>- - - -</t>
  </si>
  <si>
    <t xml:space="preserve">Objectives and Requirements of log keeping and record keeping </t>
  </si>
  <si>
    <t>Provision of VTS</t>
  </si>
  <si>
    <t>27 to 41 hrs</t>
  </si>
  <si>
    <t>30 to 44 hrs</t>
  </si>
  <si>
    <t>VTS environment</t>
  </si>
  <si>
    <t>6 to 10 hrs</t>
  </si>
  <si>
    <t>Characteristics of the VTS area</t>
  </si>
  <si>
    <t>Measures to manage traffic in the VTS area</t>
  </si>
  <si>
    <t>Developments that affect VTS environment</t>
  </si>
  <si>
    <t>Principles of channel design</t>
  </si>
  <si>
    <t>Procedures to mitigate risk</t>
  </si>
  <si>
    <t>Principles of waterway and traffic management</t>
  </si>
  <si>
    <t>7 to 9 hrs</t>
  </si>
  <si>
    <t>4 to 6 hrs</t>
  </si>
  <si>
    <t>Factors for the safe movements of ships</t>
  </si>
  <si>
    <t>Procedures to maintain a safe and efficient waterway related to planning</t>
  </si>
  <si>
    <t>Provision of Information</t>
  </si>
  <si>
    <t>5 to 8 hrs</t>
  </si>
  <si>
    <t>10 to 12 hrs</t>
  </si>
  <si>
    <t>Timely and relevant information</t>
  </si>
  <si>
    <t>Information to influence ship movements and assist with onboard decision making</t>
  </si>
  <si>
    <t>Monitor and Manage Ship Traffic</t>
  </si>
  <si>
    <t>6 to 8 hrs</t>
  </si>
  <si>
    <t>Procedures to plan safe and efficient movement of ship traffic</t>
  </si>
  <si>
    <t>Maintain a safe and efficient waterway</t>
  </si>
  <si>
    <t>Water space allocation within VTS environment</t>
  </si>
  <si>
    <t>Respond to unsafe situations</t>
  </si>
  <si>
    <t>Considerations for developing unsafe situations</t>
  </si>
  <si>
    <t>Respond to developing unsafe situations</t>
  </si>
  <si>
    <r>
      <t xml:space="preserve">Nautical </t>
    </r>
    <r>
      <rPr>
        <b/>
        <sz val="11"/>
        <color rgb="FF000000"/>
        <rFont val="Calibri"/>
        <family val="2"/>
      </rPr>
      <t>Concepts</t>
    </r>
  </si>
  <si>
    <t>5 to 7 hrs</t>
  </si>
  <si>
    <t>Terms and acronyms related to charts</t>
  </si>
  <si>
    <t>Positioning of ships on charts</t>
  </si>
  <si>
    <t>Speed/Distance/Time calculations</t>
  </si>
  <si>
    <t>Theory and practice of compass corrections</t>
  </si>
  <si>
    <t>Voyage (Passage) Planning</t>
  </si>
  <si>
    <t>1 to 2 hrs</t>
  </si>
  <si>
    <t>Process of voyage planning (passage planning</t>
  </si>
  <si>
    <t>Tides, tidal Streams and Currents</t>
  </si>
  <si>
    <t>Terms related to tides and tidal streams</t>
  </si>
  <si>
    <t>Tide and current tables</t>
  </si>
  <si>
    <t>Effect of tides, tidal streams and currents on vessel movements</t>
  </si>
  <si>
    <t>Collision regulations</t>
  </si>
  <si>
    <t>International Regulations for Preventing Collisions at Sea (COLREGS)</t>
  </si>
  <si>
    <t>COLREGS within a VTS area</t>
  </si>
  <si>
    <t>Aids to Navigation (AtoN)</t>
  </si>
  <si>
    <t>4 to 7 hrs</t>
  </si>
  <si>
    <t xml:space="preserve">Role of AtoN in safe navigation </t>
  </si>
  <si>
    <t>Position, Navigation and Timing (PNT)</t>
  </si>
  <si>
    <t>Role of PNT in safe, efficient and pollution free transits</t>
  </si>
  <si>
    <t>Navigational Aids (Shipborne)</t>
  </si>
  <si>
    <t>Navigational equipment used onboard ships</t>
  </si>
  <si>
    <t>Shipboard Knowledge</t>
  </si>
  <si>
    <t>3 to 7 hrs</t>
  </si>
  <si>
    <t>Terms related to ships, shipping and cargo</t>
  </si>
  <si>
    <t>Types of vessels and cargoes</t>
  </si>
  <si>
    <t>Types of propulsion systems for ships</t>
  </si>
  <si>
    <t>Considerations for carriage of dangerous goods</t>
  </si>
  <si>
    <t>Ship Handling</t>
  </si>
  <si>
    <t>Factors that influence ship movement and stability</t>
  </si>
  <si>
    <t xml:space="preserve">Factors that affect ship handling </t>
  </si>
  <si>
    <t>Effect of meteorology and hydrographic factors on vessels</t>
  </si>
  <si>
    <t>Bridge Procedures</t>
  </si>
  <si>
    <t xml:space="preserve">Vessel bridge procedures </t>
  </si>
  <si>
    <t>Port Operations and other allied services</t>
  </si>
  <si>
    <t xml:space="preserve">Description of port operations </t>
  </si>
  <si>
    <t>29 to 61 hrs</t>
  </si>
  <si>
    <t>22 to 39 hrs</t>
  </si>
  <si>
    <t xml:space="preserve">Nautical knowledge </t>
  </si>
  <si>
    <t>Equipment</t>
  </si>
  <si>
    <t xml:space="preserve"> 7 to 13 hrs</t>
  </si>
  <si>
    <t xml:space="preserve"> 7 to 12 hrs</t>
  </si>
  <si>
    <t>Operational benefits and limitations</t>
  </si>
  <si>
    <t xml:space="preserve">Fundamentals of Radar theory </t>
  </si>
  <si>
    <t>Operation of VHF Radio</t>
  </si>
  <si>
    <t xml:space="preserve">Us of the Automatic Identification System </t>
  </si>
  <si>
    <t xml:space="preserve">Imaging systems </t>
  </si>
  <si>
    <t>Environmental sensors</t>
  </si>
  <si>
    <t>Principles of DST</t>
  </si>
  <si>
    <t>Use of DST</t>
  </si>
  <si>
    <t>Importance of equipment performance monitoring</t>
  </si>
  <si>
    <t>Impact on VTS</t>
  </si>
  <si>
    <t>PERSONAL ATTRIBUTES</t>
  </si>
  <si>
    <t>5 to 10 hrs</t>
  </si>
  <si>
    <t>3 to 6 hrs</t>
  </si>
  <si>
    <t xml:space="preserve">Teamwork </t>
  </si>
  <si>
    <t>Theory of teamwork</t>
  </si>
  <si>
    <t>Teamworking skills</t>
  </si>
  <si>
    <t>Responsibility and reliability</t>
  </si>
  <si>
    <t xml:space="preserve">   - - - - </t>
  </si>
  <si>
    <t>Responsibility and reliability in VTS</t>
  </si>
  <si>
    <t>Fatigue Management and shiftwork</t>
  </si>
  <si>
    <t>Fatigue and stress in VTS working environment</t>
  </si>
  <si>
    <t>Emergency Situations</t>
  </si>
  <si>
    <t>9 to 14 hrs</t>
  </si>
  <si>
    <t>Contingency plans</t>
  </si>
  <si>
    <t>Role of Contingency plans</t>
  </si>
  <si>
    <t xml:space="preserve">Emergency Response </t>
  </si>
  <si>
    <t>Internal / External emergencies</t>
  </si>
  <si>
    <t>Responding to emergencies</t>
  </si>
  <si>
    <t>Reporting incidents and near misses</t>
  </si>
  <si>
    <t xml:space="preserve">Terms related to emergency response </t>
  </si>
  <si>
    <t xml:space="preserve">Procedures for recording </t>
  </si>
  <si>
    <t>Obligations related to ISPS</t>
  </si>
  <si>
    <t>max total hrs</t>
  </si>
  <si>
    <t>min total hrs</t>
  </si>
  <si>
    <t>course total hrs</t>
  </si>
  <si>
    <t>course total days</t>
  </si>
  <si>
    <t>course total weeks</t>
  </si>
  <si>
    <t>Course modules</t>
  </si>
  <si>
    <t>revised</t>
  </si>
  <si>
    <t>General Communication Skills</t>
  </si>
  <si>
    <t>1.1.1</t>
  </si>
  <si>
    <t xml:space="preserve">Demonstrate clear, concise and consistent general communication skills. </t>
  </si>
  <si>
    <t>1.1.1.1</t>
  </si>
  <si>
    <t>Active listening skills</t>
  </si>
  <si>
    <t>1.1.1.2</t>
  </si>
  <si>
    <t>Interpersonal skills</t>
  </si>
  <si>
    <t>1.1.1.3</t>
  </si>
  <si>
    <t>Effective team communications</t>
  </si>
  <si>
    <t>1.1.1.4</t>
  </si>
  <si>
    <t>Empathy in communication</t>
  </si>
  <si>
    <t>1.1.2</t>
  </si>
  <si>
    <t xml:space="preserve">Demonstrate procedures to enhance effective communication </t>
  </si>
  <si>
    <t>1.1.2.1</t>
  </si>
  <si>
    <t>Reading-back received message</t>
  </si>
  <si>
    <t>1.1.2.2</t>
  </si>
  <si>
    <t>Breaking message into smaller components</t>
  </si>
  <si>
    <t>1.1.2.3</t>
  </si>
  <si>
    <t>word grouping and pauses</t>
  </si>
  <si>
    <t>1.1.2.4</t>
  </si>
  <si>
    <t>Rephrasing message</t>
  </si>
  <si>
    <t>1.1.3</t>
  </si>
  <si>
    <t xml:space="preserve">Demonstrate verbal and non verbal communications </t>
  </si>
  <si>
    <t>1.1.3.1</t>
  </si>
  <si>
    <t>Voice and digital communications</t>
  </si>
  <si>
    <t>1.1.3.2</t>
  </si>
  <si>
    <t>Voice inflection, tone and volume</t>
  </si>
  <si>
    <t>1.1.3.3</t>
  </si>
  <si>
    <t xml:space="preserve"> Speech rate, keyword emphasis, word grouping and pauses</t>
  </si>
  <si>
    <t>1.1.3.4</t>
  </si>
  <si>
    <t>Non-verbal communication</t>
  </si>
  <si>
    <t>1.1.4</t>
  </si>
  <si>
    <r>
      <t>Identify options to overcome barriers to communication</t>
    </r>
    <r>
      <rPr>
        <i/>
        <sz val="11"/>
        <color rgb="FF000000"/>
        <rFont val="Calibri"/>
        <family val="2"/>
      </rPr>
      <t xml:space="preserve"> </t>
    </r>
  </si>
  <si>
    <t>1.1.4.1</t>
  </si>
  <si>
    <t>Language differences</t>
  </si>
  <si>
    <t>1.1.4.2</t>
  </si>
  <si>
    <t>Empathy, fatigue and emotional aspects</t>
  </si>
  <si>
    <t>1.1.4.3</t>
  </si>
  <si>
    <t>Cultural aspects</t>
  </si>
  <si>
    <t>1.1.5</t>
  </si>
  <si>
    <r>
      <t>Demonstrate effective questioning techniques</t>
    </r>
    <r>
      <rPr>
        <i/>
        <sz val="11"/>
        <color rgb="FF000000"/>
        <rFont val="Calibri"/>
        <family val="2"/>
      </rPr>
      <t xml:space="preserve"> </t>
    </r>
  </si>
  <si>
    <t>1.1.5.1</t>
  </si>
  <si>
    <t>Direct questioning using message markers</t>
  </si>
  <si>
    <t>1.1.5.2</t>
  </si>
  <si>
    <t>Voice inflection in questioning</t>
  </si>
  <si>
    <t>1.1.5.3</t>
  </si>
  <si>
    <t>Specific question types (closed, open, funnel)</t>
  </si>
  <si>
    <t>1.1.6</t>
  </si>
  <si>
    <t>Describe the techniques to eliminate ambiguity</t>
  </si>
  <si>
    <t>1.1.6.1</t>
  </si>
  <si>
    <t>‘Conditional’ words and their elimination in VTS messages</t>
  </si>
  <si>
    <t>1.1.6.2</t>
  </si>
  <si>
    <t>Consequences of misuse of ‘conditional’ words</t>
  </si>
  <si>
    <t>VTS Communication Phrases</t>
  </si>
  <si>
    <t>1.2.1</t>
  </si>
  <si>
    <r>
      <t>Explain the</t>
    </r>
    <r>
      <rPr>
        <b/>
        <i/>
        <sz val="10"/>
        <color rgb="FF000000"/>
        <rFont val="Calibri"/>
        <family val="2"/>
      </rPr>
      <t xml:space="preserve"> </t>
    </r>
    <r>
      <rPr>
        <i/>
        <sz val="10"/>
        <color rgb="FF000000"/>
        <rFont val="Calibri"/>
        <family val="2"/>
      </rPr>
      <t>importance of using standard phraseology</t>
    </r>
  </si>
  <si>
    <t>1.2.1.1</t>
  </si>
  <si>
    <t>Introduction to IALA G1132 on VTS voice communications and phraseology</t>
  </si>
  <si>
    <t>1.2.1.2</t>
  </si>
  <si>
    <t>Introduction to SMCP - Its overall construction and origins</t>
  </si>
  <si>
    <t>1.2.2</t>
  </si>
  <si>
    <t>Construct  VTS messages using standard phraseology.</t>
  </si>
  <si>
    <t>1.2.2.1</t>
  </si>
  <si>
    <t>Message structure</t>
  </si>
  <si>
    <t>1.2.2.2</t>
  </si>
  <si>
    <t>Use of message markers</t>
  </si>
  <si>
    <t>1.2.2.3</t>
  </si>
  <si>
    <t>Use of standard VTS phraseology consistent with G1132</t>
  </si>
  <si>
    <t>1.2.2.4</t>
  </si>
  <si>
    <t>Use of the SMCP, particularly during emergency situations and distress (focus on Part 3, section 6 of the SMCP).</t>
  </si>
  <si>
    <t>1.2.2.5</t>
  </si>
  <si>
    <t>Use of standard phrases to trigger predictable actions</t>
  </si>
  <si>
    <t>1.2.2.6</t>
  </si>
  <si>
    <t>Identifying options for alternative wording to clarify understanding</t>
  </si>
  <si>
    <t>1.3.1</t>
  </si>
  <si>
    <t>Demonstrate collection, evaluation and dissemination of data (information) management in VTS.</t>
  </si>
  <si>
    <t>1.3.1.1</t>
  </si>
  <si>
    <t>Collect data</t>
  </si>
  <si>
    <t>1.3.1.2</t>
  </si>
  <si>
    <t>Evaluate data – verify, validate</t>
  </si>
  <si>
    <t>1.3.1.3</t>
  </si>
  <si>
    <r>
      <t>Evaluate data - priori</t>
    </r>
    <r>
      <rPr>
        <u/>
        <sz val="10"/>
        <color rgb="FF008080"/>
        <rFont val="Calibri"/>
        <family val="2"/>
      </rPr>
      <t>ti</t>
    </r>
    <r>
      <rPr>
        <sz val="10"/>
        <color rgb="FF000000"/>
        <rFont val="Calibri"/>
        <family val="2"/>
      </rPr>
      <t>se</t>
    </r>
  </si>
  <si>
    <t>1.3.1.4</t>
  </si>
  <si>
    <t>Disseminate data – methods</t>
  </si>
  <si>
    <t>1.3.1.5</t>
  </si>
  <si>
    <t>Disseminate data – phrasing, timing and content</t>
  </si>
  <si>
    <t>1.3.2</t>
  </si>
  <si>
    <t>Explain logkeeping and record keeping (recording) in VTS.</t>
  </si>
  <si>
    <t>1.3.2.1</t>
  </si>
  <si>
    <t>Objectives of logkeeping and recording</t>
  </si>
  <si>
    <t>1.3.2.2</t>
  </si>
  <si>
    <t>Principles of logkeeping / retention</t>
  </si>
  <si>
    <t>1.3.2.4</t>
  </si>
  <si>
    <t>Methods of logkeeping</t>
  </si>
  <si>
    <t>1.3.2.5</t>
  </si>
  <si>
    <t>Statement and report writing</t>
  </si>
  <si>
    <t>1.4.1</t>
  </si>
  <si>
    <t>Demonstrate handovers in VTS</t>
  </si>
  <si>
    <t>1.4.1.1</t>
  </si>
  <si>
    <t>Handing over the shift</t>
  </si>
  <si>
    <t>1.4.1.2</t>
  </si>
  <si>
    <t>Vessel handovers</t>
  </si>
  <si>
    <t>Use VHF Communication</t>
  </si>
  <si>
    <t>1.5.1</t>
  </si>
  <si>
    <t xml:space="preserve">Demonstrate the use of proper VHF Communications in VTS </t>
  </si>
  <si>
    <t>1.5.1.1</t>
  </si>
  <si>
    <t>VHF radio procedures</t>
  </si>
  <si>
    <t>1.5.1.2</t>
  </si>
  <si>
    <t>VHF use in routine VTS operations</t>
  </si>
  <si>
    <t>1.5.2.1</t>
  </si>
  <si>
    <t>Distress, Urgency and Safety VHF radio procedures</t>
  </si>
  <si>
    <t>MODULE 1 - COMMUNICATIONS</t>
  </si>
  <si>
    <t>MODULE 2 - LEGAL FRAMEWORK</t>
  </si>
  <si>
    <t>Regulatory Framework</t>
  </si>
  <si>
    <t>2.1.1</t>
  </si>
  <si>
    <t xml:space="preserve">List the maritime organisations related to VTS, maritime operations and protection of the environment. </t>
  </si>
  <si>
    <t>2.1.1.1</t>
  </si>
  <si>
    <t>UN Organisations (IMO, ITU)</t>
  </si>
  <si>
    <t>2.1.1.2</t>
  </si>
  <si>
    <t>Intergovernmental Organisations (IGOs), Non-Governmental Organisations (NGOs) including IALA, IHO, ISO and IEC</t>
  </si>
  <si>
    <t>2.1.1.3</t>
  </si>
  <si>
    <t>IALA Standards, recommendations and guidelines</t>
  </si>
  <si>
    <t>2.1.2</t>
  </si>
  <si>
    <t xml:space="preserve">Explain the legislative requirements relating to VTS. </t>
  </si>
  <si>
    <t>2.1.2.1</t>
  </si>
  <si>
    <t>IMO Conventions, Resolutions and Circulars related to VTS (including SOLAS Chapter V, Reg. 12, IMO Res A1158(32))</t>
  </si>
  <si>
    <t>2.1.2.2</t>
  </si>
  <si>
    <t>2.1.3</t>
  </si>
  <si>
    <t xml:space="preserve">Explain the regulatory and legal framework relating to operations in the VTS area. </t>
  </si>
  <si>
    <t>2.1.3.1</t>
  </si>
  <si>
    <t>National regulations related to VTS</t>
  </si>
  <si>
    <t>2.1.3.2</t>
  </si>
  <si>
    <t>Local regulations and byelaws related to VTS</t>
  </si>
  <si>
    <t>2.1.4</t>
  </si>
  <si>
    <t xml:space="preserve">Identify legislative requirements relating to maritime operations and protection of the environment.  </t>
  </si>
  <si>
    <t>2.1.4.1</t>
  </si>
  <si>
    <t>United Nations / UNCLOS (innocent passage, areas and zones)</t>
  </si>
  <si>
    <t>2.1.4.2</t>
  </si>
  <si>
    <t xml:space="preserve">IMO Conventions, Resolutions and Circulars (other – including SOLAS V-10, 11, 13; MARPOL, SAR, FAL, IMDG) </t>
  </si>
  <si>
    <t>2.1.4.3</t>
  </si>
  <si>
    <t>Recommendations and standards (ITU, IEC)</t>
  </si>
  <si>
    <t>2.1.5</t>
  </si>
  <si>
    <t xml:space="preserve">Identify how maritime information may be promulgated. </t>
  </si>
  <si>
    <t>2.1.5.1</t>
  </si>
  <si>
    <t>Notices to mariners, Admiralty List of Radio Signals (ALRS)</t>
  </si>
  <si>
    <t>2.1.5.2</t>
  </si>
  <si>
    <t>Other means (websites, etc.)</t>
  </si>
  <si>
    <t>Legal Liabilities</t>
  </si>
  <si>
    <t>2.2.1</t>
  </si>
  <si>
    <r>
      <t xml:space="preserve">Explain the legal liabilities related to VTS functions.  </t>
    </r>
    <r>
      <rPr>
        <i/>
        <sz val="11"/>
        <color rgb="FF000000"/>
        <rFont val="Calibri"/>
        <family val="2"/>
      </rPr>
      <t xml:space="preserve"> </t>
    </r>
  </si>
  <si>
    <t>2.2.1.1</t>
  </si>
  <si>
    <t>Extent of authority and responsibility for Competent Authority, VTS Provider</t>
  </si>
  <si>
    <t>2.2.1.2</t>
  </si>
  <si>
    <t>Extent of authority and responsibility for VTS Personnel:</t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</si>
  <si>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Routine operations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</si>
  <si>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Incidents / emergency response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</si>
  <si>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Accuracy of information promulgated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</si>
  <si>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Requirements and limitations of authority</t>
    </r>
  </si>
  <si>
    <t>Concept of civil, administrative and criminal aspects.</t>
  </si>
  <si>
    <t>Roles and Responsibilities</t>
  </si>
  <si>
    <t>2.3.1</t>
  </si>
  <si>
    <t>Identify the roles, responsibilities of and relationships between ship masters, marine pilots, VTS and allied services.</t>
  </si>
  <si>
    <t>2.3.1.1</t>
  </si>
  <si>
    <t xml:space="preserve">Roles and responsibilities of VTS, master and pilot </t>
  </si>
  <si>
    <t>2.3.1.2</t>
  </si>
  <si>
    <r>
      <t xml:space="preserve"> Relationship</t>
    </r>
    <r>
      <rPr>
        <b/>
        <sz val="10"/>
        <color rgb="FF000000"/>
        <rFont val="Calibri"/>
        <family val="2"/>
      </rPr>
      <t xml:space="preserve"> </t>
    </r>
    <r>
      <rPr>
        <sz val="10"/>
        <color rgb="FF000000"/>
        <rFont val="Calibri"/>
        <family val="2"/>
      </rPr>
      <t>between VTS, master and pilot</t>
    </r>
  </si>
  <si>
    <t>2.3.1.3</t>
  </si>
  <si>
    <t>Interactions with Allied services</t>
  </si>
  <si>
    <t>2.3.2</t>
  </si>
  <si>
    <t>Explain the responsibilities of VTS personnel</t>
  </si>
  <si>
    <t>2.3.2.1</t>
  </si>
  <si>
    <t>Role and responsibility of VTS personnel in the provision of VTS</t>
  </si>
  <si>
    <t>2.3.2.2</t>
  </si>
  <si>
    <t>Monitoring compliance and enforcement of regulatory provisions for which they are empowered</t>
  </si>
  <si>
    <t>Log Keeping and Record Keeping</t>
  </si>
  <si>
    <t>2.4.1</t>
  </si>
  <si>
    <t>Identify the objectives and requirements for log keeping and recording in VTS</t>
  </si>
  <si>
    <t>2.4.1.1</t>
  </si>
  <si>
    <t>Methods and principles of log keeping; retention of logs</t>
  </si>
  <si>
    <t>2.4.1.2</t>
  </si>
  <si>
    <t>Reporting of incidents, casualty and near miss including:</t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</si>
  <si>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the role of VTS: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</si>
  <si>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 xml:space="preserve"> collection of data,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</si>
  <si>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statement and report writing.</t>
    </r>
  </si>
  <si>
    <t>MODULE 3 - PROVISION OF VTS</t>
  </si>
  <si>
    <t>VTS Environment</t>
  </si>
  <si>
    <t>3.1.1</t>
  </si>
  <si>
    <t xml:space="preserve">Define the characteristics of the VTS area. </t>
  </si>
  <si>
    <t>3.1.1.1</t>
  </si>
  <si>
    <t>Area limits, boundaries, separation zones, shipping lanes and channels</t>
  </si>
  <si>
    <t>3.1.1.2</t>
  </si>
  <si>
    <t>Prohibited or dangerous areas, anchorages and restricted areas</t>
  </si>
  <si>
    <t>3.1.1.3</t>
  </si>
  <si>
    <t>Aids to Navigation</t>
  </si>
  <si>
    <t>3.1.1.4</t>
  </si>
  <si>
    <t>Geographic, hydrographic, and environmental aspects</t>
  </si>
  <si>
    <t>3.1.2</t>
  </si>
  <si>
    <t>Identify measures to manage traffic in the VTS area.</t>
  </si>
  <si>
    <t>3.1.2.1</t>
  </si>
  <si>
    <t>Shipping routes and separation criteria (time and spatial separation)</t>
  </si>
  <si>
    <t>3.1.2.2</t>
  </si>
  <si>
    <t>Constraints (geographic, operational requirement, , vessel types and characteristics, etc)</t>
  </si>
  <si>
    <t>3.1.3</t>
  </si>
  <si>
    <t xml:space="preserve">Identify developments that affect the VTS environment   </t>
  </si>
  <si>
    <t>3.1.3.1</t>
  </si>
  <si>
    <t>Technical</t>
  </si>
  <si>
    <t>3.1.3.2</t>
  </si>
  <si>
    <t>Operational</t>
  </si>
  <si>
    <t>3.1.3.3</t>
  </si>
  <si>
    <t>Environmental</t>
  </si>
  <si>
    <t>3.1.4</t>
  </si>
  <si>
    <t xml:space="preserve">Describe principles of channel design </t>
  </si>
  <si>
    <t>3.1.4.1</t>
  </si>
  <si>
    <t>Principles of channel design under normal and unusual conditions</t>
  </si>
  <si>
    <t>3.1.4.2</t>
  </si>
  <si>
    <t>Limiting factors in channel design</t>
  </si>
  <si>
    <t>3.1.4.3</t>
  </si>
  <si>
    <t>Implications of channel design on ship movements</t>
  </si>
  <si>
    <t>3.1.5</t>
  </si>
  <si>
    <t xml:space="preserve">Explain procedures to mitigate risk. </t>
  </si>
  <si>
    <t>3.1.5.1</t>
  </si>
  <si>
    <t>Introduction to risk management</t>
  </si>
  <si>
    <t>3.1.5.2</t>
  </si>
  <si>
    <t>The IALA Risk Toolbox</t>
  </si>
  <si>
    <t>3.1.5.3</t>
  </si>
  <si>
    <t xml:space="preserve">Assessing and managing operational risks </t>
  </si>
  <si>
    <t>Risk mitigation options</t>
  </si>
  <si>
    <t>Principles of waterway management</t>
  </si>
  <si>
    <t>3.2.1</t>
  </si>
  <si>
    <t xml:space="preserve">Evaluate factors for the safe movements of ships.  </t>
  </si>
  <si>
    <t>3.2.1.1</t>
  </si>
  <si>
    <r>
      <t>Water reference level (tide gauges, correlation between predicted and actual water levels,</t>
    </r>
    <r>
      <rPr>
        <strike/>
        <sz val="10"/>
        <color rgb="FFFF0000"/>
        <rFont val="Calibri"/>
        <family val="2"/>
      </rPr>
      <t>,</t>
    </r>
    <r>
      <rPr>
        <sz val="10"/>
        <color rgb="FF000000"/>
        <rFont val="Calibri"/>
        <family val="2"/>
      </rPr>
      <t xml:space="preserve"> allowance for delayed manoeuvres) </t>
    </r>
  </si>
  <si>
    <t>3.2.1.2</t>
  </si>
  <si>
    <t xml:space="preserve">Safe underkeel clearance </t>
  </si>
  <si>
    <r>
      <t>-</t>
    </r>
    <r>
      <rPr>
        <sz val="7"/>
        <color rgb="FF000000"/>
        <rFont val="Times New Roman"/>
        <family val="1"/>
      </rPr>
      <t xml:space="preserve">          </t>
    </r>
    <r>
      <rPr>
        <sz val="10"/>
        <color rgb="FF000000"/>
        <rFont val="Calibri"/>
        <family val="2"/>
      </rPr>
      <t xml:space="preserve">draft measurements, </t>
    </r>
  </si>
  <si>
    <r>
      <t>-</t>
    </r>
    <r>
      <rPr>
        <sz val="7"/>
        <color rgb="FF000000"/>
        <rFont val="Times New Roman"/>
        <family val="1"/>
      </rPr>
      <t xml:space="preserve">          </t>
    </r>
    <r>
      <rPr>
        <sz val="10"/>
        <color rgb="FF000000"/>
        <rFont val="Calibri"/>
        <family val="2"/>
      </rPr>
      <t xml:space="preserve">vertical ship movements, </t>
    </r>
  </si>
  <si>
    <r>
      <t>-</t>
    </r>
    <r>
      <rPr>
        <sz val="7"/>
        <color rgb="FF000000"/>
        <rFont val="Times New Roman"/>
        <family val="1"/>
      </rPr>
      <t xml:space="preserve">          </t>
    </r>
    <r>
      <rPr>
        <sz val="10"/>
        <color rgb="FF000000"/>
        <rFont val="Calibri"/>
        <family val="2"/>
      </rPr>
      <t xml:space="preserve">allowance for squat and swell, </t>
    </r>
  </si>
  <si>
    <r>
      <t>-</t>
    </r>
    <r>
      <rPr>
        <sz val="7"/>
        <color rgb="FF000000"/>
        <rFont val="Times New Roman"/>
        <family val="1"/>
      </rPr>
      <t xml:space="preserve">          </t>
    </r>
    <r>
      <rPr>
        <sz val="10"/>
        <color rgb="FF000000"/>
        <rFont val="Calibri"/>
        <family val="2"/>
      </rPr>
      <t xml:space="preserve">allowance for weather, exposure, bathymetry </t>
    </r>
  </si>
  <si>
    <r>
      <t>-</t>
    </r>
    <r>
      <rPr>
        <sz val="7"/>
        <color rgb="FF000000"/>
        <rFont val="Times New Roman"/>
        <family val="1"/>
      </rPr>
      <t xml:space="preserve">          </t>
    </r>
    <r>
      <rPr>
        <sz val="10"/>
        <color rgb="FF000000"/>
        <rFont val="Calibri"/>
        <family val="2"/>
      </rPr>
      <t>safe underkeel clearance across channel width</t>
    </r>
  </si>
  <si>
    <t>3.2.1.3</t>
  </si>
  <si>
    <t>Safe air draft (factors affecting and sources of information for calculating air draft)</t>
  </si>
  <si>
    <t>3.2.1.4</t>
  </si>
  <si>
    <t xml:space="preserve">Shipping movement authorisation (Traffic Clearance) </t>
  </si>
  <si>
    <r>
      <t>-</t>
    </r>
    <r>
      <rPr>
        <sz val="7"/>
        <color rgb="FF000000"/>
        <rFont val="Times New Roman"/>
        <family val="1"/>
      </rPr>
      <t xml:space="preserve">          </t>
    </r>
    <r>
      <rPr>
        <sz val="10"/>
        <color rgb="FF000000"/>
        <rFont val="Calibri"/>
        <family val="2"/>
      </rPr>
      <t xml:space="preserve">Consideration </t>
    </r>
  </si>
  <si>
    <r>
      <t>-</t>
    </r>
    <r>
      <rPr>
        <sz val="7"/>
        <color rgb="FF000000"/>
        <rFont val="Times New Roman"/>
        <family val="1"/>
      </rPr>
      <t xml:space="preserve">          </t>
    </r>
    <r>
      <rPr>
        <sz val="10"/>
        <color rgb="FF000000"/>
        <rFont val="Calibri"/>
        <family val="2"/>
      </rPr>
      <t xml:space="preserve">Process when safe criteria has been determined and conditions met) </t>
    </r>
  </si>
  <si>
    <t>3.2.2</t>
  </si>
  <si>
    <t>Demonstrate procedures to maintain a safe and efficient waterway related to planning</t>
  </si>
  <si>
    <t>3.2.2.1</t>
  </si>
  <si>
    <t xml:space="preserve">Ship routeing (i.e. channel geography, traffic restriction areas, anchorage areas, obstructions) </t>
  </si>
  <si>
    <t>3.2.2.2</t>
  </si>
  <si>
    <t xml:space="preserve">Types of traffic (i.e. ship characteristics, cargo characteristics) </t>
  </si>
  <si>
    <t>3.2.2.3</t>
  </si>
  <si>
    <t>Waterway Information (i.e. ship traffic, waterway, shipping regattas, fishing, etc)</t>
  </si>
  <si>
    <t>3.2.2.4</t>
  </si>
  <si>
    <t>Environmental aspects (visibility, waterspouts, dust storms, pollution, etc)</t>
  </si>
  <si>
    <t>Provide Information</t>
  </si>
  <si>
    <t>3.3.1</t>
  </si>
  <si>
    <t xml:space="preserve">Explain timely and relevant information </t>
  </si>
  <si>
    <t>3.3.1.1</t>
  </si>
  <si>
    <t>Participating / non-participating traffic</t>
  </si>
  <si>
    <t>3.3.1.2</t>
  </si>
  <si>
    <t xml:space="preserve">International and national regulations </t>
  </si>
  <si>
    <t>3.3.1.3</t>
  </si>
  <si>
    <t>Local procedures</t>
  </si>
  <si>
    <r>
      <t>1</t>
    </r>
    <r>
      <rPr>
        <u/>
        <sz val="10"/>
        <color rgb="FF008080"/>
        <rFont val="Calibri"/>
        <family val="2"/>
      </rPr>
      <t>3</t>
    </r>
    <r>
      <rPr>
        <u/>
        <sz val="9"/>
        <color rgb="FF008080"/>
        <rFont val="Calibri"/>
        <family val="2"/>
      </rPr>
      <t> </t>
    </r>
  </si>
  <si>
    <t>3.3.1.4</t>
  </si>
  <si>
    <t>Waterway conditions</t>
  </si>
  <si>
    <t>3.3.1.5</t>
  </si>
  <si>
    <t>Difference between normal and abnormal situations</t>
  </si>
  <si>
    <t>3.3.2</t>
  </si>
  <si>
    <t>Demonstrate provision of timely and relevant information to influence ship movements and assist with onboard decision making.</t>
  </si>
  <si>
    <t>3.3.2.1</t>
  </si>
  <si>
    <t xml:space="preserve">Gather information (types and sources ) </t>
  </si>
  <si>
    <t>3.3.2.2</t>
  </si>
  <si>
    <t>Dissemination of information about navigational situations such as:</t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</si>
  <si>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Ship traffic information (identity, position, intention (IPI) of other traffic)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</si>
  <si>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Scheduling information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</si>
  <si>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Limitations of ships (restricted manoeuvrability, potential hindrances)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</si>
  <si>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Information concerning the safe navigation of the ship.</t>
    </r>
  </si>
  <si>
    <t>3.3.2.3</t>
  </si>
  <si>
    <t>Dissemination of maritime safety information such as:</t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</si>
  <si>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Navigational warnings (diving operations, uncharted obstacles)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</si>
  <si>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Meteorological and hydrographic conditions and warnings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</si>
  <si>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Notices to mariners, status of marine aids to navigation)</t>
    </r>
  </si>
  <si>
    <t>3.3.2.4</t>
  </si>
  <si>
    <t>Dissemination of other types of information such as:</t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</si>
  <si>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Port information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</si>
  <si>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Pilotage or Tugs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</si>
  <si>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 xml:space="preserve">Cargo information 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</si>
  <si>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Health condition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</si>
  <si>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Port State Control (PSC)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</si>
  <si>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International Ship and Port Facility Security (ISPS)</t>
    </r>
  </si>
  <si>
    <t>Priority of information to be provided</t>
  </si>
  <si>
    <t>3.3.2.5</t>
  </si>
  <si>
    <t>Anticipating calls using information available / sensors</t>
  </si>
  <si>
    <t>3.3.2.6</t>
  </si>
  <si>
    <t>Delivery of information by voice or digital means:</t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</si>
  <si>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Broadcast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</si>
  <si>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Individual ships</t>
    </r>
  </si>
  <si>
    <t>Monitor and manage ship traffic</t>
  </si>
  <si>
    <t>3.4.1</t>
  </si>
  <si>
    <t>Describe procedures to plan safe and efficient movement of ship traffic</t>
  </si>
  <si>
    <t>3.4.1.1</t>
  </si>
  <si>
    <t>Forward planning and prioritisation of ship movements considering:</t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</si>
  <si>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Scheduled movements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</si>
  <si>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Assignment of anchorages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</si>
  <si>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Planning regarding lock / bridge passages</t>
    </r>
  </si>
  <si>
    <t>3.4.2</t>
  </si>
  <si>
    <t>Organise ships to manage risk and maintain a safe and efficient waterway</t>
  </si>
  <si>
    <t>3.4.2.1</t>
  </si>
  <si>
    <t>Identify routine (normal) and non-routine (abnormal) traffic patterns (i.e. rogue vessels, sudden change in weather, etc)</t>
  </si>
  <si>
    <t>3.4.2.2</t>
  </si>
  <si>
    <t>Use of voyage (passage) plans</t>
  </si>
  <si>
    <t>3.4.2.3</t>
  </si>
  <si>
    <t xml:space="preserve">Restrictions to ship routeing (i.e. channel design, geography, bathymetry, traffic restriction areas, anchorage areas, obstructions, point of no return etc) </t>
  </si>
  <si>
    <t>3.4.2.4</t>
  </si>
  <si>
    <t xml:space="preserve">Interaction of ship traffic in the VTS area ( i.e. ship types and characteristics, cargo, operations, etc.)  </t>
  </si>
  <si>
    <t>3.4.2.5</t>
  </si>
  <si>
    <t>Situational information (i.e. waterway congestion, availability of berth, small vessel activity, regattas, fishing activity, marine works in progress etc)</t>
  </si>
  <si>
    <t>3.4.2.6</t>
  </si>
  <si>
    <t>Environmental considerations (i.e. visibility, waterspouts, dust storms, pollution, etc</t>
  </si>
  <si>
    <t>3.4.3</t>
  </si>
  <si>
    <t>Demonstrate water space allocation within the VTS environment.</t>
  </si>
  <si>
    <t>3.4.3.1</t>
  </si>
  <si>
    <t>Ship domain</t>
  </si>
  <si>
    <t>3.4.3.2</t>
  </si>
  <si>
    <t>Ship safety Zone / exclusion zones</t>
  </si>
  <si>
    <t>3.4.3.3</t>
  </si>
  <si>
    <t>Traffic Clearances / Permission to Proceed (e.g. entering a VTS area, departing berth/ anchorage, entering fairway, commencing specific manoeuvres or activities)</t>
  </si>
  <si>
    <r>
      <t>·</t>
    </r>
    <r>
      <rPr>
        <sz val="7"/>
        <rFont val="Times New Roman"/>
        <family val="1"/>
      </rPr>
      <t xml:space="preserve">         </t>
    </r>
    <r>
      <rPr>
        <sz val="10"/>
        <rFont val="Calibri"/>
        <family val="2"/>
      </rPr>
      <t>Factors to consider</t>
    </r>
  </si>
  <si>
    <r>
      <t>·</t>
    </r>
    <r>
      <rPr>
        <sz val="7"/>
        <rFont val="Times New Roman"/>
        <family val="1"/>
      </rPr>
      <t xml:space="preserve">         </t>
    </r>
    <r>
      <rPr>
        <sz val="10"/>
        <rFont val="Calibri"/>
        <family val="2"/>
      </rPr>
      <t>Determine when safe criteria and conditions are met/not met</t>
    </r>
  </si>
  <si>
    <r>
      <t>·</t>
    </r>
    <r>
      <rPr>
        <sz val="7"/>
        <rFont val="Times New Roman"/>
        <family val="1"/>
      </rPr>
      <t xml:space="preserve">         </t>
    </r>
    <r>
      <rPr>
        <sz val="10"/>
        <rFont val="Calibri"/>
        <family val="2"/>
      </rPr>
      <t>Specify conditions under which movement is authorised</t>
    </r>
  </si>
  <si>
    <t>3.4.1.2</t>
  </si>
  <si>
    <t>Implications of compliance and enforcement policies</t>
  </si>
  <si>
    <t>3.4.3.4</t>
  </si>
  <si>
    <t xml:space="preserve">Other aspects related to water space allocation: </t>
  </si>
  <si>
    <r>
      <t>·</t>
    </r>
    <r>
      <rPr>
        <sz val="7"/>
        <rFont val="Times New Roman"/>
        <family val="1"/>
      </rPr>
      <t xml:space="preserve">         </t>
    </r>
    <r>
      <rPr>
        <sz val="10"/>
        <rFont val="Calibri"/>
        <family val="2"/>
      </rPr>
      <t xml:space="preserve">speed limits </t>
    </r>
  </si>
  <si>
    <r>
      <t>·</t>
    </r>
    <r>
      <rPr>
        <sz val="7"/>
        <rFont val="Times New Roman"/>
        <family val="1"/>
      </rPr>
      <t xml:space="preserve">         </t>
    </r>
    <r>
      <rPr>
        <sz val="10"/>
        <rFont val="Calibri"/>
        <family val="2"/>
      </rPr>
      <t xml:space="preserve">traffic routeing measures, </t>
    </r>
  </si>
  <si>
    <r>
      <t>·</t>
    </r>
    <r>
      <rPr>
        <sz val="7"/>
        <rFont val="Times New Roman"/>
        <family val="1"/>
      </rPr>
      <t xml:space="preserve">         </t>
    </r>
    <r>
      <rPr>
        <sz val="10"/>
        <rFont val="Calibri"/>
        <family val="2"/>
      </rPr>
      <t xml:space="preserve">pilotage requirements, </t>
    </r>
  </si>
  <si>
    <r>
      <t>·</t>
    </r>
    <r>
      <rPr>
        <sz val="7"/>
        <rFont val="Times New Roman"/>
        <family val="1"/>
      </rPr>
      <t xml:space="preserve">         </t>
    </r>
    <r>
      <rPr>
        <sz val="10"/>
        <rFont val="Calibri"/>
        <family val="2"/>
      </rPr>
      <t xml:space="preserve">COLREGS  </t>
    </r>
  </si>
  <si>
    <t>3.5.1</t>
  </si>
  <si>
    <t xml:space="preserve">Respond to developing unsafe situations </t>
  </si>
  <si>
    <t xml:space="preserve">Explain considerations of developing unsafe situations </t>
  </si>
  <si>
    <t>3.5.1.1</t>
  </si>
  <si>
    <t>Situational awareness</t>
  </si>
  <si>
    <t>3.5.1.2</t>
  </si>
  <si>
    <t>Potential developing situations that may require intervention, such as:</t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</si>
  <si>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risk of collision,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</si>
  <si>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unclear intentions,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</si>
  <si>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erratic ship movement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</si>
  <si>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unclear or unsafe passing arrangements / movements between ships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</si>
  <si>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non-routine action,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</si>
  <si>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blind corner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</si>
  <si>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Ship unsure of route or position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</si>
  <si>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Ship deviating from route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</si>
  <si>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Ship requiring guidance to position / anchor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</si>
  <si>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Defects or deficiencies/equipment failure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</si>
  <si>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Severe weather conditions</t>
    </r>
  </si>
  <si>
    <r>
      <t>·</t>
    </r>
    <r>
      <rPr>
        <sz val="7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Emergency response</t>
    </r>
  </si>
  <si>
    <t>3.5.1.3</t>
  </si>
  <si>
    <t>Conflict assessment (spatial (space, distance) separation / temporal (time) separation)</t>
  </si>
  <si>
    <t>3.5.1.4</t>
  </si>
  <si>
    <t>Considerations for navigational support, such as:</t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</si>
  <si>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Status of waterway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</si>
  <si>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Equipment capabilities and limitations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</si>
  <si>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Clarity of communications – VTS and ship</t>
    </r>
  </si>
  <si>
    <t>3.5.1.5</t>
  </si>
  <si>
    <t>Generic circumstances that may require navigational support:</t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</si>
  <si>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When observed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</si>
  <si>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On request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</si>
  <si>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As identified by procedures</t>
    </r>
  </si>
  <si>
    <t>3.5.2</t>
  </si>
  <si>
    <t>Respond to developing unsafe situations to maintain a safe and efficient waterway.</t>
  </si>
  <si>
    <t>3.5.2.1</t>
  </si>
  <si>
    <t>Request information, such as:</t>
  </si>
  <si>
    <r>
      <t>·</t>
    </r>
    <r>
      <rPr>
        <sz val="7"/>
        <rFont val="Times New Roman"/>
        <family val="1"/>
      </rPr>
      <t xml:space="preserve">         </t>
    </r>
    <r>
      <rPr>
        <sz val="10"/>
        <rFont val="Calibri"/>
        <family val="2"/>
      </rPr>
      <t>Ship identification and details such as position, course, and speed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</si>
  <si>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rFont val="Calibri"/>
        <family val="2"/>
      </rPr>
      <t>Status</t>
    </r>
    <r>
      <rPr>
        <sz val="10"/>
        <color rgb="FF000000"/>
        <rFont val="Calibri"/>
        <family val="2"/>
      </rPr>
      <t xml:space="preserve"> of ship's equipment/defects or deficiencies</t>
    </r>
  </si>
  <si>
    <t>3.5.2.2</t>
  </si>
  <si>
    <t>Provide information, such as:</t>
  </si>
  <si>
    <r>
      <t>·</t>
    </r>
    <r>
      <rPr>
        <sz val="7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 xml:space="preserve">Range and </t>
    </r>
    <r>
      <rPr>
        <sz val="10"/>
        <rFont val="Calibri"/>
        <family val="2"/>
      </rPr>
      <t>bearing from fixed objects, fairway/channel or waypoints</t>
    </r>
  </si>
  <si>
    <r>
      <t>·</t>
    </r>
    <r>
      <rPr>
        <sz val="7"/>
        <rFont val="Times New Roman"/>
        <family val="1"/>
      </rPr>
      <t xml:space="preserve">         </t>
    </r>
    <r>
      <rPr>
        <sz val="10"/>
        <rFont val="Calibri"/>
        <family val="2"/>
      </rPr>
      <t>Proximity to navigational hazards</t>
    </r>
  </si>
  <si>
    <r>
      <t>·</t>
    </r>
    <r>
      <rPr>
        <sz val="7"/>
        <rFont val="Times New Roman"/>
        <family val="1"/>
      </rPr>
      <t xml:space="preserve">         </t>
    </r>
    <r>
      <rPr>
        <sz val="10"/>
        <rFont val="Calibri"/>
        <family val="2"/>
      </rPr>
      <t>Information related to navigating into a channel/fairway/lane (i.e., track is parallel/diverging/converging with/from/to reference line)</t>
    </r>
  </si>
  <si>
    <r>
      <t>·</t>
    </r>
    <r>
      <rPr>
        <sz val="7"/>
        <rFont val="Times New Roman"/>
        <family val="1"/>
      </rPr>
      <t xml:space="preserve">         </t>
    </r>
    <r>
      <rPr>
        <sz val="10"/>
        <rFont val="Calibri"/>
        <family val="2"/>
      </rPr>
      <t>Guidance to an anchoring position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</si>
  <si>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rFont val="Calibri"/>
        <family val="2"/>
      </rPr>
      <t>Meteorological conditions</t>
    </r>
    <r>
      <rPr>
        <sz val="10"/>
        <color rgb="FF000000"/>
        <rFont val="Calibri"/>
        <family val="2"/>
      </rPr>
      <t xml:space="preserve"> (e.g. low visibility, strong winds)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</si>
  <si>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rFont val="Calibri"/>
        <family val="2"/>
      </rPr>
      <t>Ship(s) manoeuvring with difficulty or with unknown intentions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</si>
  <si>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rFont val="Calibri"/>
        <family val="2"/>
      </rPr>
      <t>Condition of the waterway that may affect safety of ship traffic</t>
    </r>
  </si>
  <si>
    <t>3.5.2.3</t>
  </si>
  <si>
    <t>Provide advice, such as:</t>
  </si>
  <si>
    <r>
      <t>·</t>
    </r>
    <r>
      <rPr>
        <sz val="7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 xml:space="preserve">Advising </t>
    </r>
    <r>
      <rPr>
        <sz val="10"/>
        <rFont val="Calibri"/>
        <family val="2"/>
      </rPr>
      <t>a ship to alter the course, speed.</t>
    </r>
  </si>
  <si>
    <r>
      <t>·</t>
    </r>
    <r>
      <rPr>
        <sz val="7"/>
        <rFont val="Times New Roman"/>
        <family val="1"/>
      </rPr>
      <t xml:space="preserve">         </t>
    </r>
    <r>
      <rPr>
        <sz val="10"/>
        <rFont val="Calibri"/>
        <family val="2"/>
      </rPr>
      <t>Advising a ship to close up/drop back on/from another ship</t>
    </r>
  </si>
  <si>
    <r>
      <t>·</t>
    </r>
    <r>
      <rPr>
        <sz val="7"/>
        <rFont val="Times New Roman"/>
        <family val="1"/>
      </rPr>
      <t xml:space="preserve">         </t>
    </r>
    <r>
      <rPr>
        <sz val="10"/>
        <rFont val="Calibri"/>
        <family val="2"/>
      </rPr>
      <t>Advising a ship to keep clear from area/position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</si>
  <si>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Assisting where a key bridge team member is incapacitated</t>
    </r>
  </si>
  <si>
    <t>3.5.2.4</t>
  </si>
  <si>
    <t>Provide warnings such as:</t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</si>
  <si>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Deviating from the planned or recommended route towards shallow water, dangerous wrecks or other obstacles not otherwise promulgated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</si>
  <si>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Diving operations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</si>
  <si>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Ships not under command.</t>
    </r>
  </si>
  <si>
    <t>3.5.2.5</t>
  </si>
  <si>
    <t>Implement water space management techniques, such as:</t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</si>
  <si>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Ship safety zone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</si>
  <si>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Exclusion zone</t>
    </r>
  </si>
  <si>
    <t>3.5.2.6</t>
  </si>
  <si>
    <t>Providing instructions, such as keep clear of area/position</t>
  </si>
  <si>
    <t>3.5.2.7</t>
  </si>
  <si>
    <t>Liaise with allied services to support a response such as:</t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</si>
  <si>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Port operations / marine operations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</si>
  <si>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Water police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</si>
  <si>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Rescue Coordination Centre (RCC, JRCC)</t>
    </r>
  </si>
  <si>
    <t>MODULE 4 - NAUTICAL KNOWLEDGE</t>
  </si>
  <si>
    <t>4.1.1</t>
  </si>
  <si>
    <t xml:space="preserve">Define terms and acronyms related to charts.  </t>
  </si>
  <si>
    <t>4.1.1.1</t>
  </si>
  <si>
    <t>Chart projections (including Mercator, polyconic, gnomonic)</t>
  </si>
  <si>
    <t>4.1.1.2</t>
  </si>
  <si>
    <t>Finding positions on the globe – latitude, longitude</t>
  </si>
  <si>
    <t>4.1.1.3</t>
  </si>
  <si>
    <t>Routes and courses – great circle, rhumb line</t>
  </si>
  <si>
    <t>4.1.1.4</t>
  </si>
  <si>
    <t>Chart types (paper, raster, vector)</t>
  </si>
  <si>
    <t>4.1.1.5</t>
  </si>
  <si>
    <t>Electronic Navigation Chart (ENC), Electronic Chart Display and Information Systems (ECDIS)</t>
  </si>
  <si>
    <t>4.1.1.6</t>
  </si>
  <si>
    <t xml:space="preserve">Updating charts and publications: </t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</si>
  <si>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Notices to Mariners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</si>
  <si>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Temporary and Preliminary corrections (T &amp; Ps)</t>
    </r>
  </si>
  <si>
    <t>4.1.2</t>
  </si>
  <si>
    <t xml:space="preserve">Describe positioning of ships on charts.   </t>
  </si>
  <si>
    <t>4.1.2.1</t>
  </si>
  <si>
    <t>Provision and representation of positions on charts (paper, ECDIS)</t>
  </si>
  <si>
    <t>4.1.2.2</t>
  </si>
  <si>
    <t>Measuring distances on charts</t>
  </si>
  <si>
    <t>4.1.2.3</t>
  </si>
  <si>
    <t xml:space="preserve">Lines of position (LOPs) (bearings, ranges) </t>
  </si>
  <si>
    <t>4.1.3</t>
  </si>
  <si>
    <t xml:space="preserve">Apply speed/distance/time calculations    </t>
  </si>
  <si>
    <t>4.1.3.1</t>
  </si>
  <si>
    <t>Overview of speed/distance/time formula (S x T = D)</t>
  </si>
  <si>
    <t>4.1.3.2</t>
  </si>
  <si>
    <t>Simple scenarios</t>
  </si>
  <si>
    <t>4.1.3.3</t>
  </si>
  <si>
    <t>Complex scenarios</t>
  </si>
  <si>
    <t>4.1.4</t>
  </si>
  <si>
    <t xml:space="preserve">Describe theory and practice of compass corrections. </t>
  </si>
  <si>
    <t>4.1.4.1</t>
  </si>
  <si>
    <t>Gyro and magnetic compass</t>
  </si>
  <si>
    <t>4.1.4.2</t>
  </si>
  <si>
    <t xml:space="preserve">Compass directions </t>
  </si>
  <si>
    <t>4.1.4.3</t>
  </si>
  <si>
    <t>Variation, deviation, compass error</t>
  </si>
  <si>
    <t>4.1.4.4</t>
  </si>
  <si>
    <t xml:space="preserve">Course made good vs course to steer  </t>
  </si>
  <si>
    <t>4.1.4.5</t>
  </si>
  <si>
    <t>Responding to developing unsafe situations – provision of course to make good (realistic, true)</t>
  </si>
  <si>
    <t xml:space="preserve">Voyage (Passage) Planning </t>
  </si>
  <si>
    <t>4.2.1</t>
  </si>
  <si>
    <t xml:space="preserve">Describe the process of voyage planning (passage planning) </t>
  </si>
  <si>
    <t>4.2.1.1</t>
  </si>
  <si>
    <t>Requirement for the ship to create a berth to berth voyage plan (IMO A.893(21); A.999(25))</t>
  </si>
  <si>
    <t>4.2.1.2</t>
  </si>
  <si>
    <t>The four elements of a voyage plan (appraisal, planning, execution, monitoring)</t>
  </si>
  <si>
    <t>4.2.1.3</t>
  </si>
  <si>
    <t>Information to support passage plan</t>
  </si>
  <si>
    <t>4.2.1.4</t>
  </si>
  <si>
    <t>Contingency planning (by the ship)</t>
  </si>
  <si>
    <t>Tides, Tidal Streams and Currents</t>
  </si>
  <si>
    <t>4.3.1</t>
  </si>
  <si>
    <t>Define terms related to tides and tidal streams</t>
  </si>
  <si>
    <t>4.3.1.1</t>
  </si>
  <si>
    <t>Introduction to tides and tidal stream</t>
  </si>
  <si>
    <t>4.3.1.2</t>
  </si>
  <si>
    <t>terms relating to tides and tidal streams</t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</si>
  <si>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Chart datum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</si>
  <si>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Spring/neap tides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</si>
  <si>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Ebb/flow/slack/eddies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</si>
  <si>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Set/drift/rate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</si>
  <si>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Diurnal/semi-diurnal</t>
    </r>
  </si>
  <si>
    <t>4.3.2</t>
  </si>
  <si>
    <t xml:space="preserve">Interpret tide and current tables </t>
  </si>
  <si>
    <t>4.3.2.1</t>
  </si>
  <si>
    <t>Information contained in tide tables</t>
  </si>
  <si>
    <t>4.3.2.2</t>
  </si>
  <si>
    <t>Reading tide tables and current tables</t>
  </si>
  <si>
    <t>4.3.2.3</t>
  </si>
  <si>
    <t>Intermediate heights and times</t>
  </si>
  <si>
    <t>4.3.2.4</t>
  </si>
  <si>
    <t xml:space="preserve">Primary and secondary ports </t>
  </si>
  <si>
    <t>4.3.3</t>
  </si>
  <si>
    <t>Explain the effect of tides, tidal streams and currents on vessel movements in the VTS area.</t>
  </si>
  <si>
    <t>4.3.3.1</t>
  </si>
  <si>
    <t>Estimated position (EP) and Dead Reckoning (DR)</t>
  </si>
  <si>
    <t>4.3.3.2</t>
  </si>
  <si>
    <t>Effect of tides, tidal streams and ship positions</t>
  </si>
  <si>
    <t xml:space="preserve">Collision Regulations </t>
  </si>
  <si>
    <t>4.4.1</t>
  </si>
  <si>
    <t xml:space="preserve">Describe the international Regulations for Preventing Collisions as Sea (COLREGS) </t>
  </si>
  <si>
    <t>4.4.1.1</t>
  </si>
  <si>
    <t>Overview of COLREGS (Part A, B, C, D, E, F) (</t>
  </si>
  <si>
    <t>4.4.1.2</t>
  </si>
  <si>
    <t>Part A – General</t>
  </si>
  <si>
    <t>4.4.1.3</t>
  </si>
  <si>
    <t>International distress signals (annex IV to the COLREGS)</t>
  </si>
  <si>
    <t>4.4.1.4</t>
  </si>
  <si>
    <t>Enforcement of COLREGS</t>
  </si>
  <si>
    <t>4.4.2</t>
  </si>
  <si>
    <t>Interpret COLREGS within a VTS area</t>
  </si>
  <si>
    <t>4.4.2.1</t>
  </si>
  <si>
    <t xml:space="preserve">Part B – Steering and sailing rules </t>
  </si>
  <si>
    <t>4.4.2.2</t>
  </si>
  <si>
    <t>Conduct of vessel in specific conditions</t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</si>
  <si>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Reduced visibility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</si>
  <si>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Narrow channels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</si>
  <si>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Traffic separation schemes</t>
    </r>
  </si>
  <si>
    <t xml:space="preserve">Aids to Navigation </t>
  </si>
  <si>
    <t>4.5.1</t>
  </si>
  <si>
    <t>Explain the role of aids to navigation and the IALA International Maritime Buoyage System (MBS) in safe navigation</t>
  </si>
  <si>
    <t>4.5.1.1</t>
  </si>
  <si>
    <t>Regulations pertaining to buoyage systems</t>
  </si>
  <si>
    <t>4.5.1.2</t>
  </si>
  <si>
    <t>Types of AtoN</t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</si>
  <si>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Physical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</si>
  <si>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 xml:space="preserve">Virtual </t>
    </r>
  </si>
  <si>
    <t>4.5.1.3</t>
  </si>
  <si>
    <t>Introduction to the International Maritime Buoyage System</t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</si>
  <si>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Lateral systems (IALA A &amp; B)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</si>
  <si>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Cardinal systems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</si>
  <si>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Special AtoN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</si>
  <si>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Implications of different systems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</si>
  <si>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RACONS</t>
    </r>
  </si>
  <si>
    <t>4.5.1.4</t>
  </si>
  <si>
    <t>Characteristics of floating aids and Mobile AtoN (MAtoN)</t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</si>
  <si>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Placement of buoys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</si>
  <si>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Fundamental rules for safe navigation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</si>
  <si>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 xml:space="preserve">Chart symbols and abbreviations 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</si>
  <si>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Numbering of AtoN</t>
    </r>
  </si>
  <si>
    <t>4.5.1.5</t>
  </si>
  <si>
    <t>Characteristics of fixed aids</t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</si>
  <si>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Day beacons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</si>
  <si>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Light stations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</si>
  <si>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Ranges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</si>
  <si>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Sector lights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</si>
  <si>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Leading lights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</si>
  <si>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Fog signals</t>
    </r>
  </si>
  <si>
    <t>4.5.1.6</t>
  </si>
  <si>
    <t>Characteristics of Virtual AtoN, types and uses</t>
  </si>
  <si>
    <t>4.6.1</t>
  </si>
  <si>
    <t>Describe the role of position, navigation, and timing (PNT) in safe, efficient and pollution free transits.</t>
  </si>
  <si>
    <t>4.6.1.1</t>
  </si>
  <si>
    <t>Introduction to global navigation satellite systems (GNSS)</t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</si>
  <si>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Purpose of GNSS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</si>
  <si>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Types of GNSS</t>
    </r>
  </si>
  <si>
    <t>4.6.1.2</t>
  </si>
  <si>
    <t>Implications to VTS</t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</si>
  <si>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Benefits and Limitations</t>
    </r>
  </si>
  <si>
    <t>Navigational equipment (shipborne)</t>
  </si>
  <si>
    <t>4.7.1</t>
  </si>
  <si>
    <t>Describe the use of different navigational equipment used onboard ships.</t>
  </si>
  <si>
    <t>4.7.1.1</t>
  </si>
  <si>
    <t>Navigational equipment, benefits and limitations</t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</si>
  <si>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Radar / ARPA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</si>
  <si>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AIS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</si>
  <si>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Compass (gyro, magnetic)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</si>
  <si>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Echo sounders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</si>
  <si>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ECDIS</t>
    </r>
  </si>
  <si>
    <t>4.7.1.2</t>
  </si>
  <si>
    <t>Regulatory framework for carriage of equipment</t>
  </si>
  <si>
    <t>4.8.1</t>
  </si>
  <si>
    <t>Define terms related to ships, shipping, and cargo</t>
  </si>
  <si>
    <t>4.8.1.1</t>
  </si>
  <si>
    <t>Parts of a ship</t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</si>
  <si>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General (bow, stern, etc.)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</si>
  <si>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Dimensions (Length overall, length between perpendiculars, beam, draft)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</si>
  <si>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Loadlines and draft marks</t>
    </r>
  </si>
  <si>
    <t>4.8.1.2</t>
  </si>
  <si>
    <t>Nautical terminology</t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</si>
  <si>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Directions/relative bearings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</si>
  <si>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Numbers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</si>
  <si>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Mooring / anchoring terms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</si>
  <si>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Mooring lines</t>
    </r>
  </si>
  <si>
    <t>4.8.2</t>
  </si>
  <si>
    <t>Identify types of vessels and cargos</t>
  </si>
  <si>
    <t>4.8.2.1</t>
  </si>
  <si>
    <t>Types of vessels including</t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</si>
  <si>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General cargo ships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</si>
  <si>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Tankers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</si>
  <si>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Bulk carriers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</si>
  <si>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Combination carriers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</si>
  <si>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Container ships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</si>
  <si>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Passenger ships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</si>
  <si>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Ro-ro ships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</si>
  <si>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Fishing vessels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</si>
  <si>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Offshore vessels</t>
    </r>
  </si>
  <si>
    <t>4.8.2.2</t>
  </si>
  <si>
    <t>Other vessels including</t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</si>
  <si>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Rigs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</si>
  <si>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Offshore supply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</si>
  <si>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Offshore tugs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</si>
  <si>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Tugs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</si>
  <si>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Pilot boats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</si>
  <si>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SAR vessels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</si>
  <si>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Seaplanes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</si>
  <si>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WIG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</si>
  <si>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MASS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</si>
  <si>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Vessels operated by allied services</t>
    </r>
  </si>
  <si>
    <t>4.8.2.3</t>
  </si>
  <si>
    <t>Cargo, including</t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</si>
  <si>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General cargo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</si>
  <si>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Palletized cargo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</si>
  <si>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Container cargo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</si>
  <si>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Bulk cargo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</si>
  <si>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Bulk cargo – liquid</t>
    </r>
  </si>
  <si>
    <t>4.8.3</t>
  </si>
  <si>
    <t>Identify different types of propulsion systems for ships</t>
  </si>
  <si>
    <t>4.8.3.1</t>
  </si>
  <si>
    <t>Common systems</t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</si>
  <si>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Fuel Oil, Diesel, diesel electric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</si>
  <si>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Gas turbine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</si>
  <si>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Steam</t>
    </r>
  </si>
  <si>
    <t>4.8.3.2</t>
  </si>
  <si>
    <t>Developing systems / Alternative energy</t>
  </si>
  <si>
    <t>4.8.4</t>
  </si>
  <si>
    <t>List considerations for carriage of dangerous goods</t>
  </si>
  <si>
    <t>4.8.4.1</t>
  </si>
  <si>
    <t>International Maritime Dangerous Goods Code (IMDG)</t>
  </si>
  <si>
    <t>4.8.4.2</t>
  </si>
  <si>
    <t>Implications for movements in the VTS area</t>
  </si>
  <si>
    <r>
      <t xml:space="preserve">Ship handling </t>
    </r>
    <r>
      <rPr>
        <sz val="9"/>
        <color rgb="FF000000"/>
        <rFont val="Calibri"/>
        <family val="2"/>
      </rPr>
      <t> </t>
    </r>
  </si>
  <si>
    <t>4.9.1</t>
  </si>
  <si>
    <t>Explain factors influencing ship movement and stability</t>
  </si>
  <si>
    <t>4.9.1.1</t>
  </si>
  <si>
    <t>Ship movements / six motions</t>
  </si>
  <si>
    <t>4.9.1.2</t>
  </si>
  <si>
    <t>Introduction to ship stability</t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</si>
  <si>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Definitions of heel, list and trim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</si>
  <si>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Factors influencing ship stability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</si>
  <si>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Dangerous situations regarding ship stability</t>
    </r>
  </si>
  <si>
    <t>4.9.2</t>
  </si>
  <si>
    <t>Describe factors affecting ship handling</t>
  </si>
  <si>
    <t>4.9.2.1</t>
  </si>
  <si>
    <t>Overview of theory and practice of ship handling</t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</si>
  <si>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Effect of pivot point on ship handling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</si>
  <si>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Line of approach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</si>
  <si>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Stopping characteristics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</si>
  <si>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Turning characteristics</t>
    </r>
  </si>
  <si>
    <t>4.9.2.2</t>
  </si>
  <si>
    <t>External forces on shiphandling</t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</si>
  <si>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Winds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</si>
  <si>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Tides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</si>
  <si>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Ship-ship interaction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</si>
  <si>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Bank suction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</si>
  <si>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Squat</t>
    </r>
  </si>
  <si>
    <t>4.9.2.3</t>
  </si>
  <si>
    <t>Factors affecting manoeuvrability</t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</si>
  <si>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Types of rudders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</si>
  <si>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Types of propellers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</si>
  <si>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Thrusters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</si>
  <si>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Use of tugs</t>
    </r>
  </si>
  <si>
    <t>4.9.3</t>
  </si>
  <si>
    <t>Describe the effect of meteorology and hydrographic factors on vessels</t>
  </si>
  <si>
    <t>4.9.3.1</t>
  </si>
  <si>
    <t>Meteorological elements – effect of:</t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</si>
  <si>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Wind on safety of waterway and ship manoeuvrability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</si>
  <si>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Reduced visibility on safety of waterway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</si>
  <si>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High and low pressure systems on water height, depth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</si>
  <si>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Effect of wind/leeway</t>
    </r>
  </si>
  <si>
    <t>4.9.3.2</t>
  </si>
  <si>
    <t>Hydrographic factors</t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</si>
  <si>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Effect of tides and current on safety of waterway and ship manoeuvrability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</si>
  <si>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Planning waterway movements taking into account tides and currents</t>
    </r>
  </si>
  <si>
    <t xml:space="preserve">Bridge Procedures </t>
  </si>
  <si>
    <t>4.10.1</t>
  </si>
  <si>
    <t>Describe vessel bridge procedures</t>
  </si>
  <si>
    <t>4.10.1.1</t>
  </si>
  <si>
    <t>Maintaining a navigational watch</t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</si>
  <si>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Under routine circumstances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</si>
  <si>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In pilotage waters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</si>
  <si>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In non-pilotage restricted waters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</si>
  <si>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Bridge Resource Management</t>
    </r>
  </si>
  <si>
    <t>4.10.1.2</t>
  </si>
  <si>
    <t>Vessel response to emergencies in a VTS area</t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</si>
  <si>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Regulations governing transit of vessels with regard to special circumstances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</si>
  <si>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Expected actions on board vessels during special circumstances</t>
    </r>
  </si>
  <si>
    <t>4.10.1.3</t>
  </si>
  <si>
    <t>Bridge operations (arrival &amp; departure)</t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</si>
  <si>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Berthing and unberthing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</si>
  <si>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Anchoring</t>
    </r>
  </si>
  <si>
    <t>Port Operations and allied services</t>
  </si>
  <si>
    <t>4.11.1</t>
  </si>
  <si>
    <t>Describe port operations</t>
  </si>
  <si>
    <t>4.11.1.1</t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</si>
  <si>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Overview of port operations</t>
    </r>
  </si>
  <si>
    <t>4.11.1.2</t>
  </si>
  <si>
    <t>Overview of pilotage operations</t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</si>
  <si>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Responsibilities of pilots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</si>
  <si>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Master/pilot/VTS relationship</t>
    </r>
  </si>
  <si>
    <t>4.11.1.3</t>
  </si>
  <si>
    <t>Overview of allied services in the port</t>
  </si>
  <si>
    <t>4.11.1.4</t>
  </si>
  <si>
    <t>Overview of ISPS Code and security levels</t>
  </si>
  <si>
    <t>MODULE 5 - EQUIPMENT</t>
  </si>
  <si>
    <t>Sensors in VTS</t>
  </si>
  <si>
    <t>5.1.1</t>
  </si>
  <si>
    <t>Describe the operational benefits and limitations of sensors in VTS</t>
  </si>
  <si>
    <t>5.1.1.1</t>
  </si>
  <si>
    <t>Sensors to support monitoring and management of ship traffic - Radar, radio, AIS, CCTV</t>
  </si>
  <si>
    <t>5.1.1.2</t>
  </si>
  <si>
    <t>Sensors related to the VTS environment – meteorology, hydrographic sensors</t>
  </si>
  <si>
    <t>5.1.1.3</t>
  </si>
  <si>
    <t>Recording / replay equipment for sensor data</t>
  </si>
  <si>
    <t>5.1.2</t>
  </si>
  <si>
    <t xml:space="preserve">Explain the fundamentals of radar theory.   </t>
  </si>
  <si>
    <t>5.1.2.1</t>
  </si>
  <si>
    <t>Principles of radar theory</t>
  </si>
  <si>
    <t>5.1.2.2</t>
  </si>
  <si>
    <t>Application of radar for VTS</t>
  </si>
  <si>
    <t>5.1.2.3</t>
  </si>
  <si>
    <t>Features of generic VTS radar display:</t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</si>
  <si>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Detection, acquisition and tracking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</si>
  <si>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Difference in radar bands (X, S, etc)</t>
    </r>
  </si>
  <si>
    <t>5.1.2.4</t>
  </si>
  <si>
    <t>Alerts and warnings in radar</t>
  </si>
  <si>
    <t>5.1.2.5</t>
  </si>
  <si>
    <t>Limitations:</t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</si>
  <si>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Factors affecting radar detection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</si>
  <si>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Factors affecting radar interpretation</t>
    </r>
  </si>
  <si>
    <t>5.1.3</t>
  </si>
  <si>
    <t xml:space="preserve">Describe the operation of VHF Radio in VTS.    </t>
  </si>
  <si>
    <t>5.1.3.1</t>
  </si>
  <si>
    <t>Frequencies in the international VHF maritime mobile band</t>
  </si>
  <si>
    <t>5.1.3.2</t>
  </si>
  <si>
    <t>Restrictions on the use of Radio Regulations (RR) Appendix 18 frequencies</t>
  </si>
  <si>
    <t>5.1.3.3</t>
  </si>
  <si>
    <t>Principles of VHF operation:</t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</si>
  <si>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Channel spacing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</si>
  <si>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channel saturation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</si>
  <si>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 </t>
    </r>
  </si>
  <si>
    <t>5.1.3.4</t>
  </si>
  <si>
    <t>VHF benefits / limitations (including interference and range)</t>
  </si>
  <si>
    <t>5.1.3.5</t>
  </si>
  <si>
    <t>Operation of radio equipment:</t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</si>
  <si>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General Communications – working frequencies, Simplex, Duplex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</si>
  <si>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Safety, Urgency and Distress</t>
    </r>
  </si>
  <si>
    <t>5.1.3.6</t>
  </si>
  <si>
    <t>Digital Selective Calling (DSC)</t>
  </si>
  <si>
    <t>5.1.3.7</t>
  </si>
  <si>
    <t>VHF Radio Direction Finder (VHF RDF)</t>
  </si>
  <si>
    <t>5.1.4</t>
  </si>
  <si>
    <t>Describe the use of the Automatic Identification System (AIS) in VTS</t>
  </si>
  <si>
    <t>5.1.4.1</t>
  </si>
  <si>
    <t>Introduction to AIS, including Satellite AIS</t>
  </si>
  <si>
    <t>5.1.4.2</t>
  </si>
  <si>
    <t>Modes of operation of AIS</t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</si>
  <si>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AIS units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</si>
  <si>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AIS messages</t>
    </r>
  </si>
  <si>
    <t>5.1.4.3</t>
  </si>
  <si>
    <t>Benefits and limitations of AIS</t>
  </si>
  <si>
    <t>5.1.5</t>
  </si>
  <si>
    <t>Describe the use of imaging systems in VTS</t>
  </si>
  <si>
    <t>5.1.5.1</t>
  </si>
  <si>
    <t>Overview of:</t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</si>
  <si>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Close circuit TV (CCTV)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</si>
  <si>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Low Light TV (LLTV)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</si>
  <si>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Infra-red CCTV</t>
    </r>
  </si>
  <si>
    <t>5.1.6</t>
  </si>
  <si>
    <t xml:space="preserve">Describe the use of environmental sensors in VTS </t>
  </si>
  <si>
    <t>5.1.6.1</t>
  </si>
  <si>
    <t>Hydrographic sensors:</t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</si>
  <si>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Tide gauges / remote height of tide indicators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</si>
  <si>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Tidal stream indicator – remote indications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</si>
  <si>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Data from wave monitoring sites</t>
    </r>
  </si>
  <si>
    <t>5.1.6.2</t>
  </si>
  <si>
    <t>Meteorological sensors</t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</si>
  <si>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Barometer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</si>
  <si>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Temperature/humidity indicators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</si>
  <si>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Anemometers (wind measurement)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</si>
  <si>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Visibility sensors</t>
    </r>
  </si>
  <si>
    <t>Decision Support Tool</t>
  </si>
  <si>
    <t>5.2.1</t>
  </si>
  <si>
    <t>Explain the principles of DST in VTS</t>
  </si>
  <si>
    <t>5.2.1.1</t>
  </si>
  <si>
    <t>General Principles of DST</t>
  </si>
  <si>
    <t>5.2.1.2</t>
  </si>
  <si>
    <t>Types of DST (long-term (planning); near real-time; real-time)</t>
  </si>
  <si>
    <t>5.2.1.3</t>
  </si>
  <si>
    <t>Integration of data from different sources (data fusion)</t>
  </si>
  <si>
    <t>5.2.1.4</t>
  </si>
  <si>
    <t>Alerts and alarms</t>
  </si>
  <si>
    <t>5.2.1.5</t>
  </si>
  <si>
    <t>Benefits / limitations</t>
  </si>
  <si>
    <t>5.2.2</t>
  </si>
  <si>
    <t>Use Decision Support Tools (DST) in VTS.</t>
  </si>
  <si>
    <t>5.2.2.1</t>
  </si>
  <si>
    <t>Providing relevant and timely information</t>
  </si>
  <si>
    <t>5.2.2.2</t>
  </si>
  <si>
    <t>Monitoring and managing vessel traffic</t>
  </si>
  <si>
    <t>5.2.2.3</t>
  </si>
  <si>
    <t>Responding to developing unsafe situations</t>
  </si>
  <si>
    <t xml:space="preserve">Equipment Performance Monitoring </t>
  </si>
  <si>
    <t>5.3.1</t>
  </si>
  <si>
    <t xml:space="preserve">Identify the importance of equipment performance monitoring </t>
  </si>
  <si>
    <t>5.3.1.1</t>
  </si>
  <si>
    <t>Expected normal operating parameters</t>
  </si>
  <si>
    <t>5.3.1.3</t>
  </si>
  <si>
    <t>Reporting outages</t>
  </si>
  <si>
    <t xml:space="preserve">Evolving Technologies </t>
  </si>
  <si>
    <t>5.4.1</t>
  </si>
  <si>
    <t>Describe the impact of developing and evolving technologies on VTS</t>
  </si>
  <si>
    <t>5.4.1.1</t>
  </si>
  <si>
    <t>Digital developments</t>
  </si>
  <si>
    <t>5.4.1.2</t>
  </si>
  <si>
    <t>Operational developments</t>
  </si>
  <si>
    <t>5.4.1.3</t>
  </si>
  <si>
    <t>Other developments</t>
  </si>
  <si>
    <t>MODULE 6 - PERSONAL ATTRIBUTES</t>
  </si>
  <si>
    <t>Teamwork</t>
  </si>
  <si>
    <t>6.1.1</t>
  </si>
  <si>
    <t xml:space="preserve">Describe the theory of teamwork.  </t>
  </si>
  <si>
    <t>6.1.1.1</t>
  </si>
  <si>
    <t>Characteristics of leaders and followers</t>
  </si>
  <si>
    <t>6.1.1.2</t>
  </si>
  <si>
    <t>Adaptability, Flexibility, Assertiveness, Diplomacy</t>
  </si>
  <si>
    <t>6.1.1.3</t>
  </si>
  <si>
    <t>Decision making:</t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</si>
  <si>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 xml:space="preserve">Taking initiative 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</si>
  <si>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Prioritising tasks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</si>
  <si>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 xml:space="preserve">Thinking critically 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</si>
  <si>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 xml:space="preserve">Communicating with team members </t>
    </r>
  </si>
  <si>
    <t>6.1.1.4</t>
  </si>
  <si>
    <t>Conflict resolution / negotiation</t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</si>
  <si>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 xml:space="preserve">Identifying methods of conflict resolution 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</si>
  <si>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When and how to intervene</t>
    </r>
  </si>
  <si>
    <t>6.1.2</t>
  </si>
  <si>
    <t xml:space="preserve">Demonstrate teamwork skills in support of VTS operations. </t>
  </si>
  <si>
    <t>6.1.2.1</t>
  </si>
  <si>
    <t>Working relationship within the VTS team</t>
  </si>
  <si>
    <t>6.1.2.2</t>
  </si>
  <si>
    <t xml:space="preserve">Working relationship within the VTS </t>
  </si>
  <si>
    <t>6.1.2.3</t>
  </si>
  <si>
    <t>Working relationship with VTS and port team (ships, pilots, tugs)</t>
  </si>
  <si>
    <t>6.1.2.4</t>
  </si>
  <si>
    <t xml:space="preserve">Working relationship with VTS and allied services </t>
  </si>
  <si>
    <r>
      <t>1</t>
    </r>
    <r>
      <rPr>
        <sz val="9"/>
        <color rgb="FF000000"/>
        <rFont val="Calibri"/>
        <family val="2"/>
      </rPr>
      <t> </t>
    </r>
  </si>
  <si>
    <t>Responsibility and Reliability</t>
  </si>
  <si>
    <t>6.2.1</t>
  </si>
  <si>
    <t xml:space="preserve">Explain the importance of responsibility and reliability in VTS. </t>
  </si>
  <si>
    <t>6.2.1.1</t>
  </si>
  <si>
    <t>Personal Safety and safety of others</t>
  </si>
  <si>
    <t>6.2.1.2</t>
  </si>
  <si>
    <t xml:space="preserve"> Responsibility for actions including:</t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</si>
  <si>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 xml:space="preserve">attention to detail 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</si>
  <si>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respect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</si>
  <si>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attitude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</si>
  <si>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 xml:space="preserve">reliability </t>
    </r>
  </si>
  <si>
    <t>Fatigue management and shiftwork</t>
  </si>
  <si>
    <t>6.3.1</t>
  </si>
  <si>
    <t>Describe strategies to address fatigue and stress related in the VTS working environment.</t>
  </si>
  <si>
    <t>6.3.1.1</t>
  </si>
  <si>
    <t>Workplace health and safety</t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</si>
  <si>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Physical safety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</si>
  <si>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Psychological safety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</si>
  <si>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Implications of shift work environment</t>
    </r>
  </si>
  <si>
    <t>6.3.1.2</t>
  </si>
  <si>
    <t>Stress and Fatigue</t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</si>
  <si>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Causes of stress and fatigue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</si>
  <si>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Strategies to address stress and fatigue</t>
    </r>
  </si>
  <si>
    <t>6.3.1.3</t>
  </si>
  <si>
    <t>Dealing with traumatic experiences</t>
  </si>
  <si>
    <t>6.3.1.4</t>
  </si>
  <si>
    <t>Healthy work/life balance with shift work</t>
  </si>
  <si>
    <t>[other]</t>
  </si>
  <si>
    <t>MODULE 7 - EMERGENCY SITUATIONS</t>
  </si>
  <si>
    <t>Contingency Plans</t>
  </si>
  <si>
    <t>7.1.1</t>
  </si>
  <si>
    <t xml:space="preserve">Describe the role of contingency plans in VTS operations.  </t>
  </si>
  <si>
    <t>7.1.1.1</t>
  </si>
  <si>
    <t>Overview of Contingency Planning</t>
  </si>
  <si>
    <t>7.1.1.2</t>
  </si>
  <si>
    <t>Implementation of contingency plans for emergency scenarios such as:</t>
  </si>
  <si>
    <t>Collisions</t>
  </si>
  <si>
    <t>Grounding</t>
  </si>
  <si>
    <t xml:space="preserve">Marine pollution </t>
  </si>
  <si>
    <t>Fire</t>
  </si>
  <si>
    <t>Hazardous cargo</t>
  </si>
  <si>
    <t>Search and Rescue (SAR) incidents</t>
  </si>
  <si>
    <t>Emergency response</t>
  </si>
  <si>
    <t>7.2.1</t>
  </si>
  <si>
    <t xml:space="preserve">Identify response actions for internal and external emergencies </t>
  </si>
  <si>
    <t>7.2.1.1</t>
  </si>
  <si>
    <t>Internal emergencies (internal to the VTS centre), such as:</t>
  </si>
  <si>
    <t>System failure</t>
  </si>
  <si>
    <t>Fire/flood</t>
  </si>
  <si>
    <t>Evacuation of VTS centre</t>
  </si>
  <si>
    <t>7.2.1.2</t>
  </si>
  <si>
    <t>External emergencies (external to the VTS centre), such as:</t>
  </si>
  <si>
    <t>Allisions</t>
  </si>
  <si>
    <t>Groundings</t>
  </si>
  <si>
    <t>Marine Pollution</t>
  </si>
  <si>
    <t>Hazardous cargoes</t>
  </si>
  <si>
    <t>SAR incidents</t>
  </si>
  <si>
    <t>Severe weather events</t>
  </si>
  <si>
    <t xml:space="preserve">Other special circumstances </t>
  </si>
  <si>
    <t>7.2.2</t>
  </si>
  <si>
    <t xml:space="preserve">Respond to emergency situations while ensuring the protection of the VTS area and, as far as practicable, maintaining a safe and efficient flow of traffic. </t>
  </si>
  <si>
    <t>7.2.2.1</t>
  </si>
  <si>
    <t>Initial response to emergency situation:</t>
  </si>
  <si>
    <t xml:space="preserve">Data collection </t>
  </si>
  <si>
    <t>Evaluate and prioritise the situation</t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</si>
  <si>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Inform relevant emergency response agencies</t>
    </r>
  </si>
  <si>
    <t>7.2.2.2</t>
  </si>
  <si>
    <t>Monitoring and managing ship traffic during emergencies:</t>
  </si>
  <si>
    <t xml:space="preserve">Alternative routing arrangements </t>
  </si>
  <si>
    <t xml:space="preserve">Water space management (spatial separation / temporal separation) </t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</si>
  <si>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Emergency alteration to route plans, speed restrictions</t>
    </r>
  </si>
  <si>
    <t>7.2.2.3</t>
  </si>
  <si>
    <t xml:space="preserve">Maintain communications </t>
  </si>
  <si>
    <t>Alerting procedures</t>
  </si>
  <si>
    <t>Co-ordination with, and support to relevant emergency response agencies</t>
  </si>
  <si>
    <t>Situation reports</t>
  </si>
  <si>
    <t>Navigational warnings (when required)</t>
  </si>
  <si>
    <t>7.2.2.4</t>
  </si>
  <si>
    <t>Role of:</t>
  </si>
  <si>
    <t>Checklists</t>
  </si>
  <si>
    <t xml:space="preserve">Standard operating procedures </t>
  </si>
  <si>
    <t xml:space="preserve">Reporting incidents and near misses </t>
  </si>
  <si>
    <t>7.3.1</t>
  </si>
  <si>
    <t>Define terms related to emergency response.</t>
  </si>
  <si>
    <t>7.3.1.1</t>
  </si>
  <si>
    <t xml:space="preserve">Definitions and differences between:  </t>
  </si>
  <si>
    <t>emergency</t>
  </si>
  <si>
    <t xml:space="preserve">accident </t>
  </si>
  <si>
    <t>near miss</t>
  </si>
  <si>
    <t>incident</t>
  </si>
  <si>
    <t xml:space="preserve">casualty </t>
  </si>
  <si>
    <t>serious casualty</t>
  </si>
  <si>
    <t>7.3.2</t>
  </si>
  <si>
    <t>Describe procedures for recording activities during incidents and emergency situations.</t>
  </si>
  <si>
    <t>7.3.2.1</t>
  </si>
  <si>
    <t>Importance of recording activities during incidents and emergencies</t>
  </si>
  <si>
    <t>7.3.2.2</t>
  </si>
  <si>
    <t xml:space="preserve">Methods of recording </t>
  </si>
  <si>
    <t>7.3.2.3</t>
  </si>
  <si>
    <t>Security of information</t>
  </si>
  <si>
    <t>7.3.2.4</t>
  </si>
  <si>
    <t>Developing incident reports:</t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</si>
  <si>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content</t>
    </r>
  </si>
  <si>
    <r>
      <t>·</t>
    </r>
    <r>
      <rPr>
        <sz val="7"/>
        <color rgb="FF000000"/>
        <rFont val="Times New Roman"/>
        <family val="1"/>
      </rPr>
      <t xml:space="preserve">         </t>
    </r>
    <r>
      <rPr>
        <sz val="10"/>
        <color rgb="FF000000"/>
        <rFont val="Calibri"/>
        <family val="2"/>
      </rPr>
      <t>process</t>
    </r>
  </si>
  <si>
    <t>7.3.3</t>
  </si>
  <si>
    <t xml:space="preserve">Explain reporting obligations and requirements related to ship and port security </t>
  </si>
  <si>
    <t>7.3.3.1</t>
  </si>
  <si>
    <t xml:space="preserve">Introduction to International Ship and Port Security (ISPS) Code </t>
  </si>
  <si>
    <t>7.3.3.2</t>
  </si>
  <si>
    <t>Overview of ISPS code and security levels</t>
  </si>
  <si>
    <t>Element</t>
  </si>
  <si>
    <t>Session Objective</t>
  </si>
  <si>
    <t>Sub-element</t>
  </si>
  <si>
    <t>Subject Elements</t>
  </si>
  <si>
    <t>Level of Competence</t>
  </si>
  <si>
    <t>Min</t>
  </si>
  <si>
    <t>Max</t>
  </si>
  <si>
    <t>TOTAL TIME RANGE</t>
  </si>
  <si>
    <t>TOTAL PER SESSION</t>
  </si>
  <si>
    <t>MIN</t>
  </si>
  <si>
    <t>MAX</t>
  </si>
  <si>
    <r>
      <t>Nautical Concepts</t>
    </r>
    <r>
      <rPr>
        <sz val="9"/>
        <color rgb="FF000000"/>
        <rFont val="Calibri"/>
        <family val="2"/>
      </rPr>
      <t> </t>
    </r>
  </si>
  <si>
    <t>note - number of hours not individually broken down</t>
  </si>
  <si>
    <t>TOTAL RECCOMMENDED HOURS</t>
  </si>
  <si>
    <t>TOTAL Days based on 7 hr teaching day</t>
  </si>
  <si>
    <t xml:space="preserve">TOTAL Weeks </t>
  </si>
  <si>
    <t>Module</t>
  </si>
  <si>
    <t>Recommended hours in C0103-1</t>
  </si>
  <si>
    <t>Suggested revised hours for C0103-1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</si>
</sst>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6" x14ac:knownFonts="1"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b/>
      <sz val="10"/>
      <color rgb="FF00AFAA"/>
      <name val="Calibri"/>
      <family val="2"/>
    </font>
    <font>
      <b/>
      <vertAlign val="superscript"/>
      <sz val="10"/>
      <color rgb="FF00AFAA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theme="1"/>
      <name val="Calibri"/>
      <family val="2"/>
    </font>
    <font>
      <b/>
      <sz val="12"/>
      <color theme="1"/>
      <name val="Calibri"/>
      <family val="2"/>
    </font>
    <font>
      <b/>
      <sz val="12"/>
      <color theme="1"/>
      <name val="Arial"/>
      <family val="2"/>
    </font>
    <font>
      <b/>
      <sz val="12"/>
      <color rgb="FF000000"/>
      <name val="Calibri"/>
      <family val="2"/>
    </font>
    <font>
      <b/>
      <sz val="12"/>
      <color rgb="FF00AFAA"/>
      <name val="Calibri"/>
      <family val="2"/>
    </font>
    <font>
      <sz val="12"/>
      <color theme="1"/>
      <name val="Arial"/>
      <family val="2"/>
    </font>
    <font>
      <b/>
      <strike/>
      <sz val="10"/>
      <color rgb="FF000000"/>
      <name val="Calibri"/>
      <family val="2"/>
    </font>
    <font>
      <strike/>
      <sz val="10"/>
      <color rgb="FF000000"/>
      <name val="Calibri"/>
      <family val="2"/>
    </font>
    <font>
      <b/>
      <i/>
      <sz val="10"/>
      <color rgb="FF000000"/>
      <name val="Calibri"/>
      <family val="2"/>
    </font>
    <font>
      <i/>
      <sz val="10"/>
      <color rgb="FF000000"/>
      <name val="Calibri"/>
      <family val="2"/>
    </font>
    <font>
      <i/>
      <sz val="11"/>
      <color rgb="FF000000"/>
      <name val="Calibri"/>
      <family val="2"/>
    </font>
    <font>
      <u/>
      <sz val="10"/>
      <color rgb="FF008080"/>
      <name val="Calibri"/>
      <family val="2"/>
    </font>
    <font>
      <sz val="10"/>
      <name val="Calibri"/>
      <family val="2"/>
    </font>
    <font>
      <sz val="10"/>
      <color rgb="FF000000"/>
      <name val="Symbol"/>
      <family val="1"/>
      <charset val="2"/>
    </font>
    <font>
      <sz val="7"/>
      <color rgb="FF000000"/>
      <name val="Times New Roman"/>
      <family val="1"/>
    </font>
    <font>
      <strike/>
      <sz val="10"/>
      <color rgb="FFFF0000"/>
      <name val="Calibri"/>
      <family val="2"/>
    </font>
    <font>
      <u/>
      <sz val="9"/>
      <color rgb="FF008080"/>
      <name val="Calibri"/>
      <family val="2"/>
    </font>
    <font>
      <sz val="9"/>
      <color theme="1"/>
      <name val="Calibri"/>
      <family val="2"/>
    </font>
    <font>
      <sz val="10"/>
      <name val="Symbol"/>
      <family val="1"/>
      <charset val="2"/>
    </font>
    <font>
      <sz val="7"/>
      <name val="Times New Roman"/>
      <family val="1"/>
    </font>
    <font>
      <sz val="10"/>
      <color theme="1"/>
      <name val="Calibri"/>
      <family val="2"/>
    </font>
    <font>
      <sz val="9"/>
      <color rgb="FF000000"/>
      <name val="Calibri"/>
      <family val="2"/>
    </font>
    <font>
      <b/>
      <sz val="10"/>
      <color rgb="FF009FE3"/>
      <name val="Calibri"/>
      <family val="2"/>
    </font>
    <font>
      <b/>
      <i/>
      <sz val="10"/>
      <color rgb="FF009FE3"/>
      <name val="Calibri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rgb="FF00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13">
    <xf numFmtId="0" fontId="0" fillId="0" borderId="0" xfId="0"/>
    <xf numFmtId="0" fontId="5" fillId="0" borderId="4" xfId="0" applyFont="1" applyBorder="1" applyAlignment="1">
      <alignment horizontal="center" vertical="center" wrapText="1"/>
    </xf>
    <xf numFmtId="0" fontId="4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0" borderId="6" xfId="0" applyFont="1" applyBorder="1" applyAlignment="1">
      <alignment horizontal="left" vertical="center" wrapText="1" indent="1"/>
    </xf>
    <xf numFmtId="0" fontId="3" fillId="0" borderId="7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1" fillId="0" borderId="0" xfId="0" applyFont="1"/>
    <xf numFmtId="0" fontId="3" fillId="0" borderId="10" xfId="0" applyFont="1" applyBorder="1" applyAlignment="1">
      <alignment vertical="center" wrapText="1"/>
    </xf>
    <xf numFmtId="0" fontId="1" fillId="3" borderId="0" xfId="0" applyFont="1" applyFill="1"/>
    <xf numFmtId="0" fontId="8" fillId="2" borderId="12" xfId="0" applyFont="1" applyFill="1" applyBorder="1" applyAlignment="1">
      <alignment vertical="center" wrapText="1"/>
    </xf>
    <xf numFmtId="0" fontId="7" fillId="2" borderId="12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7" fillId="0" borderId="12" xfId="0" applyFont="1" applyBorder="1" applyAlignment="1">
      <alignment horizontal="left" vertical="center" wrapText="1" indent="1"/>
    </xf>
    <xf numFmtId="0" fontId="7" fillId="0" borderId="12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 indent="2"/>
    </xf>
    <xf numFmtId="0" fontId="3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8" fillId="2" borderId="10" xfId="0" applyFont="1" applyFill="1" applyBorder="1" applyAlignment="1">
      <alignment vertical="center" wrapText="1"/>
    </xf>
    <xf numFmtId="0" fontId="9" fillId="2" borderId="10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 indent="2"/>
    </xf>
    <xf numFmtId="0" fontId="3" fillId="0" borderId="13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10" xfId="0" applyFont="1" applyBorder="1" applyAlignment="1">
      <alignment horizontal="left" vertical="center" wrapText="1" indent="2"/>
    </xf>
    <xf numFmtId="0" fontId="3" fillId="0" borderId="11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8" fillId="2" borderId="13" xfId="0" applyFont="1" applyFill="1" applyBorder="1" applyAlignment="1">
      <alignment vertical="center" wrapText="1"/>
    </xf>
    <xf numFmtId="0" fontId="9" fillId="2" borderId="13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vertical="center" wrapText="1"/>
    </xf>
    <xf numFmtId="0" fontId="9" fillId="2" borderId="14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 indent="2"/>
    </xf>
    <xf numFmtId="0" fontId="3" fillId="0" borderId="14" xfId="0" applyFont="1" applyBorder="1" applyAlignment="1">
      <alignment vertical="center" wrapText="1"/>
    </xf>
    <xf numFmtId="0" fontId="9" fillId="2" borderId="15" xfId="0" applyFont="1" applyFill="1" applyBorder="1" applyAlignment="1">
      <alignment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 inden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1"/>
    </xf>
    <xf numFmtId="0" fontId="2" fillId="0" borderId="3" xfId="0" applyFont="1" applyBorder="1" applyAlignment="1">
      <alignment horizontal="center" vertical="center" wrapText="1"/>
    </xf>
    <xf numFmtId="0" fontId="8" fillId="2" borderId="15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 indent="1"/>
    </xf>
    <xf numFmtId="0" fontId="2" fillId="0" borderId="1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 indent="1"/>
    </xf>
    <xf numFmtId="0" fontId="2" fillId="2" borderId="14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 indent="1"/>
    </xf>
    <xf numFmtId="0" fontId="10" fillId="3" borderId="0" xfId="0" applyFont="1" applyFill="1"/>
    <xf numFmtId="0" fontId="11" fillId="3" borderId="0" xfId="0" applyFont="1" applyFill="1"/>
    <xf numFmtId="0" fontId="10" fillId="3" borderId="5" xfId="0" applyFont="1" applyFill="1" applyBorder="1" applyAlignment="1">
      <alignment horizontal="center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1" fillId="0" borderId="0" xfId="0" applyFont="1"/>
    <xf numFmtId="0" fontId="12" fillId="3" borderId="10" xfId="0" applyFont="1" applyFill="1" applyBorder="1" applyAlignment="1">
      <alignment vertical="center" wrapText="1"/>
    </xf>
    <xf numFmtId="0" fontId="12" fillId="3" borderId="11" xfId="0" applyFont="1" applyFill="1" applyBorder="1" applyAlignment="1">
      <alignment vertical="center" wrapText="1"/>
    </xf>
    <xf numFmtId="0" fontId="12" fillId="3" borderId="5" xfId="0" applyFont="1" applyFill="1" applyBorder="1" applyAlignment="1">
      <alignment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vertical="center" wrapText="1"/>
    </xf>
    <xf numFmtId="0" fontId="14" fillId="0" borderId="0" xfId="0" applyFont="1"/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 indent="2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 indent="2"/>
    </xf>
    <xf numFmtId="0" fontId="10" fillId="3" borderId="1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 indent="2"/>
    </xf>
    <xf numFmtId="0" fontId="8" fillId="2" borderId="6" xfId="0" applyFont="1" applyFill="1" applyBorder="1" applyAlignment="1">
      <alignment vertical="center" wrapText="1"/>
    </xf>
    <xf numFmtId="0" fontId="2" fillId="0" borderId="7" xfId="0" applyFont="1" applyBorder="1" applyAlignment="1">
      <alignment horizontal="left" vertical="center" wrapText="1" indent="2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left" vertical="center"/>
    </xf>
    <xf numFmtId="0" fontId="0" fillId="4" borderId="0" xfId="0" applyFill="1"/>
    <xf numFmtId="164" fontId="0" fillId="0" borderId="0" xfId="0" applyNumberFormat="1"/>
    <xf numFmtId="1" fontId="0" fillId="0" borderId="0" xfId="0" applyNumberFormat="1"/>
    <xf numFmtId="1" fontId="1" fillId="0" borderId="0" xfId="0" applyNumberFormat="1" applyFont="1" applyFill="1"/>
    <xf numFmtId="1" fontId="11" fillId="0" borderId="0" xfId="0" applyNumberFormat="1" applyFont="1" applyFill="1"/>
    <xf numFmtId="0" fontId="15" fillId="2" borderId="6" xfId="0" applyFont="1" applyFill="1" applyBorder="1" applyAlignment="1">
      <alignment vertical="center" wrapText="1"/>
    </xf>
    <xf numFmtId="0" fontId="16" fillId="2" borderId="7" xfId="0" applyFont="1" applyFill="1" applyBorder="1" applyAlignment="1">
      <alignment vertical="center" wrapText="1"/>
    </xf>
    <xf numFmtId="0" fontId="16" fillId="0" borderId="6" xfId="0" applyFont="1" applyBorder="1" applyAlignment="1">
      <alignment horizontal="left" vertical="center" wrapText="1" indent="1"/>
    </xf>
    <xf numFmtId="0" fontId="16" fillId="0" borderId="7" xfId="0" applyFont="1" applyBorder="1" applyAlignment="1">
      <alignment vertical="center" wrapText="1"/>
    </xf>
    <xf numFmtId="0" fontId="0" fillId="7" borderId="0" xfId="0" applyFill="1"/>
    <xf numFmtId="0" fontId="1" fillId="7" borderId="0" xfId="0" applyFont="1" applyFill="1"/>
    <xf numFmtId="0" fontId="1" fillId="7" borderId="0" xfId="0" applyFont="1" applyFill="1" applyAlignment="1">
      <alignment horizontal="left" vertical="top"/>
    </xf>
    <xf numFmtId="0" fontId="0" fillId="0" borderId="0" xfId="0" applyAlignment="1">
      <alignment horizontal="left" vertical="top"/>
    </xf>
    <xf numFmtId="0" fontId="0" fillId="7" borderId="0" xfId="0" applyFill="1" applyAlignment="1">
      <alignment vertical="top"/>
    </xf>
    <xf numFmtId="0" fontId="1" fillId="7" borderId="0" xfId="0" applyFont="1" applyFill="1" applyAlignment="1">
      <alignment vertical="top"/>
    </xf>
    <xf numFmtId="0" fontId="0" fillId="0" borderId="0" xfId="0" applyAlignment="1">
      <alignment vertical="top"/>
    </xf>
    <xf numFmtId="0" fontId="31" fillId="0" borderId="11" xfId="0" applyFont="1" applyBorder="1" applyAlignment="1">
      <alignment horizontal="center" vertical="center" textRotation="90" wrapText="1"/>
    </xf>
    <xf numFmtId="0" fontId="32" fillId="0" borderId="5" xfId="0" applyFont="1" applyBorder="1" applyAlignment="1">
      <alignment horizontal="center" vertical="center" wrapText="1"/>
    </xf>
    <xf numFmtId="0" fontId="31" fillId="0" borderId="5" xfId="0" applyFont="1" applyBorder="1" applyAlignment="1">
      <alignment horizontal="center" vertical="center" textRotation="90" wrapText="1"/>
    </xf>
    <xf numFmtId="0" fontId="31" fillId="0" borderId="5" xfId="0" applyFont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 textRotation="90" wrapText="1"/>
    </xf>
    <xf numFmtId="0" fontId="32" fillId="0" borderId="0" xfId="0" applyFont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 wrapText="1"/>
    </xf>
    <xf numFmtId="0" fontId="33" fillId="7" borderId="0" xfId="0" applyFont="1" applyFill="1" applyAlignment="1">
      <alignment horizontal="center" vertical="top"/>
    </xf>
    <xf numFmtId="0" fontId="33" fillId="0" borderId="0" xfId="0" applyFont="1" applyAlignment="1">
      <alignment horizontal="center" vertical="top"/>
    </xf>
    <xf numFmtId="0" fontId="34" fillId="7" borderId="0" xfId="0" applyFont="1" applyFill="1" applyAlignment="1">
      <alignment horizontal="center" vertical="top"/>
    </xf>
    <xf numFmtId="0" fontId="3" fillId="0" borderId="17" xfId="0" applyFont="1" applyBorder="1" applyAlignment="1">
      <alignment vertical="center" wrapText="1"/>
    </xf>
    <xf numFmtId="0" fontId="3" fillId="6" borderId="17" xfId="0" applyFont="1" applyFill="1" applyBorder="1" applyAlignment="1">
      <alignment vertical="center" wrapText="1"/>
    </xf>
    <xf numFmtId="0" fontId="4" fillId="5" borderId="17" xfId="0" applyFont="1" applyFill="1" applyBorder="1" applyAlignment="1">
      <alignment vertical="center" wrapText="1"/>
    </xf>
    <xf numFmtId="0" fontId="18" fillId="6" borderId="0" xfId="0" applyFont="1" applyFill="1" applyBorder="1" applyAlignment="1">
      <alignment vertical="top" wrapText="1"/>
    </xf>
    <xf numFmtId="0" fontId="4" fillId="8" borderId="17" xfId="0" applyFont="1" applyFill="1" applyBorder="1" applyAlignment="1">
      <alignment horizontal="left" vertical="top" wrapText="1"/>
    </xf>
    <xf numFmtId="0" fontId="4" fillId="8" borderId="17" xfId="0" applyFont="1" applyFill="1" applyBorder="1" applyAlignment="1">
      <alignment vertical="top" wrapText="1"/>
    </xf>
    <xf numFmtId="0" fontId="4" fillId="8" borderId="17" xfId="0" applyFont="1" applyFill="1" applyBorder="1" applyAlignment="1">
      <alignment vertical="center" wrapText="1"/>
    </xf>
    <xf numFmtId="0" fontId="3" fillId="8" borderId="17" xfId="0" applyFont="1" applyFill="1" applyBorder="1" applyAlignment="1">
      <alignment vertical="center" wrapText="1"/>
    </xf>
    <xf numFmtId="0" fontId="4" fillId="0" borderId="0" xfId="0" applyFont="1" applyBorder="1" applyAlignment="1">
      <alignment horizontal="left" vertical="top" wrapText="1"/>
    </xf>
    <xf numFmtId="0" fontId="18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top"/>
    </xf>
    <xf numFmtId="0" fontId="4" fillId="6" borderId="0" xfId="0" applyFont="1" applyFill="1" applyBorder="1" applyAlignment="1">
      <alignment horizontal="left" vertical="top" wrapText="1"/>
    </xf>
    <xf numFmtId="0" fontId="3" fillId="6" borderId="0" xfId="0" applyFont="1" applyFill="1" applyBorder="1" applyAlignment="1">
      <alignment vertical="center" wrapText="1"/>
    </xf>
    <xf numFmtId="0" fontId="22" fillId="6" borderId="0" xfId="0" applyFont="1" applyFill="1" applyBorder="1" applyAlignment="1">
      <alignment horizontal="left" vertical="center" wrapText="1" indent="4"/>
    </xf>
    <xf numFmtId="0" fontId="3" fillId="5" borderId="17" xfId="0" applyFont="1" applyFill="1" applyBorder="1" applyAlignment="1">
      <alignment vertical="center" wrapText="1"/>
    </xf>
    <xf numFmtId="0" fontId="24" fillId="0" borderId="17" xfId="0" applyFont="1" applyBorder="1" applyAlignment="1">
      <alignment vertical="center" wrapText="1"/>
    </xf>
    <xf numFmtId="0" fontId="21" fillId="0" borderId="17" xfId="0" applyFont="1" applyBorder="1" applyAlignment="1">
      <alignment vertical="center" wrapText="1"/>
    </xf>
    <xf numFmtId="0" fontId="29" fillId="0" borderId="17" xfId="0" applyFont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  <xf numFmtId="0" fontId="3" fillId="9" borderId="18" xfId="0" applyFont="1" applyFill="1" applyBorder="1" applyAlignment="1">
      <alignment vertical="center" wrapText="1"/>
    </xf>
    <xf numFmtId="0" fontId="3" fillId="9" borderId="19" xfId="0" applyFont="1" applyFill="1" applyBorder="1" applyAlignment="1">
      <alignment horizontal="left" vertical="center" wrapText="1" indent="4"/>
    </xf>
    <xf numFmtId="0" fontId="3" fillId="9" borderId="20" xfId="0" applyFont="1" applyFill="1" applyBorder="1" applyAlignment="1">
      <alignment horizontal="left" vertical="center" wrapText="1" indent="4"/>
    </xf>
    <xf numFmtId="0" fontId="18" fillId="0" borderId="17" xfId="0" applyFont="1" applyBorder="1" applyAlignment="1">
      <alignment vertical="top" wrapText="1"/>
    </xf>
    <xf numFmtId="0" fontId="4" fillId="0" borderId="17" xfId="0" applyFont="1" applyBorder="1" applyAlignment="1">
      <alignment horizontal="left" vertical="top" wrapText="1"/>
    </xf>
    <xf numFmtId="0" fontId="22" fillId="9" borderId="19" xfId="0" applyFont="1" applyFill="1" applyBorder="1" applyAlignment="1">
      <alignment horizontal="left" vertical="center" wrapText="1" indent="2"/>
    </xf>
    <xf numFmtId="0" fontId="22" fillId="9" borderId="20" xfId="0" applyFont="1" applyFill="1" applyBorder="1" applyAlignment="1">
      <alignment horizontal="left" vertical="center" wrapText="1" indent="2"/>
    </xf>
    <xf numFmtId="0" fontId="3" fillId="9" borderId="20" xfId="0" applyFont="1" applyFill="1" applyBorder="1" applyAlignment="1">
      <alignment vertical="center" wrapText="1"/>
    </xf>
    <xf numFmtId="0" fontId="3" fillId="9" borderId="17" xfId="0" applyFont="1" applyFill="1" applyBorder="1" applyAlignment="1">
      <alignment vertical="center" wrapText="1"/>
    </xf>
    <xf numFmtId="0" fontId="21" fillId="0" borderId="18" xfId="0" applyFont="1" applyBorder="1" applyAlignment="1">
      <alignment vertical="center" wrapText="1"/>
    </xf>
    <xf numFmtId="0" fontId="21" fillId="9" borderId="18" xfId="0" applyFont="1" applyFill="1" applyBorder="1" applyAlignment="1">
      <alignment vertical="center" wrapText="1"/>
    </xf>
    <xf numFmtId="0" fontId="27" fillId="9" borderId="19" xfId="0" applyFont="1" applyFill="1" applyBorder="1" applyAlignment="1">
      <alignment horizontal="left" vertical="center" wrapText="1" indent="4"/>
    </xf>
    <xf numFmtId="0" fontId="27" fillId="9" borderId="20" xfId="0" applyFont="1" applyFill="1" applyBorder="1" applyAlignment="1">
      <alignment horizontal="left" vertical="center" wrapText="1" indent="4"/>
    </xf>
    <xf numFmtId="0" fontId="22" fillId="9" borderId="19" xfId="0" applyFont="1" applyFill="1" applyBorder="1" applyAlignment="1">
      <alignment horizontal="left" vertical="center" wrapText="1" indent="4"/>
    </xf>
    <xf numFmtId="0" fontId="22" fillId="9" borderId="20" xfId="0" applyFont="1" applyFill="1" applyBorder="1" applyAlignment="1">
      <alignment horizontal="left" vertical="center" wrapText="1" indent="4"/>
    </xf>
    <xf numFmtId="0" fontId="3" fillId="0" borderId="28" xfId="0" applyFont="1" applyBorder="1" applyAlignment="1">
      <alignment vertical="center" wrapText="1"/>
    </xf>
    <xf numFmtId="0" fontId="18" fillId="9" borderId="18" xfId="0" applyFont="1" applyFill="1" applyBorder="1" applyAlignment="1">
      <alignment horizontal="left" vertical="top" wrapText="1"/>
    </xf>
    <xf numFmtId="0" fontId="18" fillId="9" borderId="19" xfId="0" applyFont="1" applyFill="1" applyBorder="1" applyAlignment="1">
      <alignment horizontal="left" vertical="top" wrapText="1"/>
    </xf>
    <xf numFmtId="0" fontId="0" fillId="9" borderId="19" xfId="0" applyFill="1" applyBorder="1" applyAlignment="1">
      <alignment horizontal="left" vertical="top"/>
    </xf>
    <xf numFmtId="0" fontId="0" fillId="9" borderId="20" xfId="0" applyFill="1" applyBorder="1" applyAlignment="1">
      <alignment horizontal="left" vertical="top"/>
    </xf>
    <xf numFmtId="0" fontId="4" fillId="6" borderId="17" xfId="0" applyFont="1" applyFill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0" fontId="3" fillId="9" borderId="19" xfId="0" applyFont="1" applyFill="1" applyBorder="1" applyAlignment="1">
      <alignment vertical="center" wrapText="1"/>
    </xf>
    <xf numFmtId="0" fontId="22" fillId="0" borderId="18" xfId="0" applyFont="1" applyBorder="1" applyAlignment="1">
      <alignment vertical="center" wrapText="1"/>
    </xf>
    <xf numFmtId="0" fontId="18" fillId="0" borderId="0" xfId="0" applyFont="1" applyBorder="1" applyAlignment="1">
      <alignment horizontal="left" vertical="top" wrapText="1"/>
    </xf>
    <xf numFmtId="0" fontId="4" fillId="8" borderId="20" xfId="0" applyFont="1" applyFill="1" applyBorder="1" applyAlignment="1">
      <alignment vertical="center" wrapText="1"/>
    </xf>
    <xf numFmtId="0" fontId="4" fillId="8" borderId="18" xfId="0" applyFont="1" applyFill="1" applyBorder="1" applyAlignment="1">
      <alignment vertical="center" wrapText="1"/>
    </xf>
    <xf numFmtId="0" fontId="4" fillId="8" borderId="19" xfId="0" applyFont="1" applyFill="1" applyBorder="1" applyAlignment="1">
      <alignment vertical="center" wrapText="1"/>
    </xf>
    <xf numFmtId="0" fontId="3" fillId="6" borderId="18" xfId="0" applyFont="1" applyFill="1" applyBorder="1" applyAlignment="1">
      <alignment vertical="center" wrapText="1"/>
    </xf>
    <xf numFmtId="0" fontId="22" fillId="6" borderId="19" xfId="0" applyFont="1" applyFill="1" applyBorder="1" applyAlignment="1">
      <alignment horizontal="left" vertical="center" wrapText="1" indent="4"/>
    </xf>
    <xf numFmtId="0" fontId="22" fillId="6" borderId="20" xfId="0" applyFont="1" applyFill="1" applyBorder="1" applyAlignment="1">
      <alignment horizontal="left" vertical="center" wrapText="1" indent="4"/>
    </xf>
    <xf numFmtId="0" fontId="3" fillId="0" borderId="17" xfId="0" applyFont="1" applyBorder="1" applyAlignment="1">
      <alignment horizontal="center" vertical="center" wrapText="1"/>
    </xf>
    <xf numFmtId="0" fontId="3" fillId="10" borderId="18" xfId="0" applyFont="1" applyFill="1" applyBorder="1" applyAlignment="1">
      <alignment vertical="center" wrapText="1"/>
    </xf>
    <xf numFmtId="0" fontId="3" fillId="10" borderId="19" xfId="0" applyFont="1" applyFill="1" applyBorder="1" applyAlignment="1">
      <alignment horizontal="left" vertical="center" wrapText="1" indent="1"/>
    </xf>
    <xf numFmtId="0" fontId="3" fillId="10" borderId="20" xfId="0" applyFont="1" applyFill="1" applyBorder="1" applyAlignment="1">
      <alignment horizontal="left" vertical="center" wrapText="1" indent="1"/>
    </xf>
    <xf numFmtId="0" fontId="22" fillId="10" borderId="20" xfId="0" applyFont="1" applyFill="1" applyBorder="1" applyAlignment="1">
      <alignment horizontal="left" vertical="center" wrapText="1" indent="4"/>
    </xf>
    <xf numFmtId="0" fontId="22" fillId="10" borderId="19" xfId="0" applyFont="1" applyFill="1" applyBorder="1" applyAlignment="1">
      <alignment horizontal="left" vertical="center" wrapText="1" indent="4"/>
    </xf>
    <xf numFmtId="0" fontId="3" fillId="9" borderId="19" xfId="0" applyFont="1" applyFill="1" applyBorder="1" applyAlignment="1">
      <alignment horizontal="left" vertical="center" wrapText="1" indent="1"/>
    </xf>
    <xf numFmtId="0" fontId="3" fillId="9" borderId="20" xfId="0" applyFont="1" applyFill="1" applyBorder="1" applyAlignment="1">
      <alignment horizontal="left" vertical="center" wrapText="1" indent="1"/>
    </xf>
    <xf numFmtId="0" fontId="3" fillId="9" borderId="17" xfId="0" applyFont="1" applyFill="1" applyBorder="1" applyAlignment="1">
      <alignment vertical="center" wrapText="1"/>
    </xf>
    <xf numFmtId="0" fontId="3" fillId="9" borderId="18" xfId="0" applyFont="1" applyFill="1" applyBorder="1" applyAlignment="1">
      <alignment horizontal="left" vertical="center" wrapText="1" indent="1"/>
    </xf>
    <xf numFmtId="0" fontId="0" fillId="0" borderId="0" xfId="0" applyAlignment="1">
      <alignment horizontal="right"/>
    </xf>
    <xf numFmtId="0" fontId="0" fillId="7" borderId="0" xfId="0" applyFill="1" applyAlignment="1">
      <alignment horizontal="right"/>
    </xf>
    <xf numFmtId="0" fontId="1" fillId="0" borderId="0" xfId="0" applyFont="1" applyAlignment="1">
      <alignment horizontal="right"/>
    </xf>
    <xf numFmtId="0" fontId="1" fillId="7" borderId="0" xfId="0" applyFont="1" applyFill="1" applyAlignment="1">
      <alignment horizontal="right"/>
    </xf>
    <xf numFmtId="0" fontId="1" fillId="7" borderId="0" xfId="0" applyFont="1" applyFill="1" applyAlignment="1">
      <alignment horizontal="right" vertical="top"/>
    </xf>
    <xf numFmtId="0" fontId="33" fillId="7" borderId="0" xfId="0" applyFont="1" applyFill="1" applyAlignment="1">
      <alignment horizontal="right" vertical="top"/>
    </xf>
    <xf numFmtId="0" fontId="33" fillId="9" borderId="0" xfId="0" applyFont="1" applyFill="1" applyAlignment="1">
      <alignment horizontal="center" vertical="top"/>
    </xf>
    <xf numFmtId="0" fontId="35" fillId="0" borderId="0" xfId="0" applyFont="1" applyBorder="1" applyAlignment="1">
      <alignment vertical="center" wrapText="1"/>
    </xf>
    <xf numFmtId="0" fontId="0" fillId="7" borderId="0" xfId="0" applyFill="1" applyAlignment="1">
      <alignment horizontal="right" vertical="top"/>
    </xf>
    <xf numFmtId="0" fontId="1" fillId="0" borderId="0" xfId="0" applyFont="1" applyAlignment="1">
      <alignment horizontal="right" vertical="top"/>
    </xf>
    <xf numFmtId="0" fontId="0" fillId="0" borderId="0" xfId="0" applyAlignment="1">
      <alignment horizontal="right" vertical="top"/>
    </xf>
    <xf numFmtId="0" fontId="1" fillId="9" borderId="0" xfId="0" applyFont="1" applyFill="1" applyAlignment="1">
      <alignment horizontal="right" vertical="top"/>
    </xf>
    <xf numFmtId="0" fontId="33" fillId="0" borderId="0" xfId="0" applyFont="1" applyAlignment="1">
      <alignment horizontal="right" vertical="top"/>
    </xf>
    <xf numFmtId="0" fontId="34" fillId="7" borderId="0" xfId="0" applyFont="1" applyFill="1" applyAlignment="1">
      <alignment horizontal="right" vertical="top"/>
    </xf>
    <xf numFmtId="0" fontId="3" fillId="6" borderId="20" xfId="0" applyFont="1" applyFill="1" applyBorder="1" applyAlignment="1">
      <alignment vertical="center" wrapText="1"/>
    </xf>
    <xf numFmtId="0" fontId="18" fillId="9" borderId="23" xfId="0" applyFont="1" applyFill="1" applyBorder="1" applyAlignment="1">
      <alignment horizontal="left" vertical="top" wrapText="1"/>
    </xf>
    <xf numFmtId="0" fontId="18" fillId="9" borderId="24" xfId="0" applyFont="1" applyFill="1" applyBorder="1" applyAlignment="1">
      <alignment horizontal="left" vertical="top" wrapText="1"/>
    </xf>
    <xf numFmtId="0" fontId="0" fillId="0" borderId="0" xfId="0" applyFont="1"/>
    <xf numFmtId="0" fontId="1" fillId="0" borderId="0" xfId="0" applyFont="1" applyFill="1" applyAlignment="1">
      <alignment horizontal="right" vertical="top"/>
    </xf>
    <xf numFmtId="0" fontId="0" fillId="0" borderId="0" xfId="0" applyFill="1"/>
    <xf numFmtId="0" fontId="1" fillId="0" borderId="0" xfId="0" applyFont="1" applyFill="1"/>
    <xf numFmtId="0" fontId="33" fillId="0" borderId="0" xfId="0" applyFont="1" applyAlignment="1">
      <alignment horizontal="left" vertical="top"/>
    </xf>
    <xf numFmtId="0" fontId="33" fillId="0" borderId="0" xfId="0" applyFont="1" applyAlignment="1">
      <alignment vertical="top"/>
    </xf>
    <xf numFmtId="0" fontId="34" fillId="0" borderId="0" xfId="0" applyFont="1" applyAlignment="1">
      <alignment vertical="top"/>
    </xf>
    <xf numFmtId="0" fontId="33" fillId="0" borderId="0" xfId="0" applyFont="1"/>
    <xf numFmtId="0" fontId="34" fillId="0" borderId="0" xfId="0" applyFont="1" applyAlignment="1">
      <alignment horizontal="right"/>
    </xf>
    <xf numFmtId="0" fontId="33" fillId="0" borderId="0" xfId="0" applyFont="1" applyAlignment="1">
      <alignment horizontal="right"/>
    </xf>
    <xf numFmtId="0" fontId="34" fillId="0" borderId="0" xfId="0" applyFont="1" applyFill="1" applyAlignment="1">
      <alignment horizontal="left" vertical="top"/>
    </xf>
    <xf numFmtId="0" fontId="33" fillId="0" borderId="0" xfId="0" applyFont="1" applyFill="1" applyAlignment="1">
      <alignment vertical="top"/>
    </xf>
    <xf numFmtId="0" fontId="34" fillId="0" borderId="0" xfId="0" applyFont="1" applyFill="1" applyAlignment="1">
      <alignment vertical="top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left" vertical="top" wrapText="1"/>
    </xf>
    <xf numFmtId="0" fontId="18" fillId="0" borderId="19" xfId="0" applyFont="1" applyBorder="1" applyAlignment="1">
      <alignment horizontal="left" vertical="top" wrapText="1"/>
    </xf>
    <xf numFmtId="0" fontId="18" fillId="0" borderId="20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4" fillId="0" borderId="19" xfId="0" applyFont="1" applyBorder="1" applyAlignment="1">
      <alignment horizontal="left" vertical="top" wrapText="1"/>
    </xf>
    <xf numFmtId="0" fontId="4" fillId="0" borderId="20" xfId="0" applyFont="1" applyBorder="1" applyAlignment="1">
      <alignment horizontal="left" vertical="top" wrapText="1"/>
    </xf>
    <xf numFmtId="0" fontId="3" fillId="0" borderId="18" xfId="0" applyFont="1" applyBorder="1" applyAlignment="1">
      <alignment vertical="top" wrapText="1"/>
    </xf>
    <xf numFmtId="0" fontId="3" fillId="0" borderId="19" xfId="0" applyFont="1" applyBorder="1" applyAlignment="1">
      <alignment vertical="top" wrapText="1"/>
    </xf>
    <xf numFmtId="0" fontId="3" fillId="0" borderId="20" xfId="0" applyFont="1" applyBorder="1" applyAlignment="1">
      <alignment vertical="top" wrapText="1"/>
    </xf>
    <xf numFmtId="0" fontId="3" fillId="0" borderId="17" xfId="0" applyFont="1" applyBorder="1" applyAlignment="1">
      <alignment vertical="center" wrapText="1"/>
    </xf>
    <xf numFmtId="0" fontId="4" fillId="0" borderId="17" xfId="0" applyFont="1" applyBorder="1" applyAlignment="1">
      <alignment horizontal="left" vertical="top" wrapText="1"/>
    </xf>
    <xf numFmtId="0" fontId="18" fillId="0" borderId="17" xfId="0" applyFont="1" applyBorder="1" applyAlignment="1">
      <alignment vertical="top" wrapText="1"/>
    </xf>
    <xf numFmtId="0" fontId="4" fillId="9" borderId="25" xfId="0" applyFont="1" applyFill="1" applyBorder="1" applyAlignment="1">
      <alignment horizontal="left" vertical="top" wrapText="1"/>
    </xf>
    <xf numFmtId="0" fontId="4" fillId="9" borderId="26" xfId="0" applyFont="1" applyFill="1" applyBorder="1" applyAlignment="1">
      <alignment horizontal="left" vertical="top" wrapText="1"/>
    </xf>
    <xf numFmtId="0" fontId="3" fillId="0" borderId="27" xfId="0" applyFont="1" applyBorder="1" applyAlignment="1">
      <alignment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8" xfId="0" applyFont="1" applyBorder="1" applyAlignment="1">
      <alignment vertical="center" wrapText="1"/>
    </xf>
    <xf numFmtId="0" fontId="4" fillId="9" borderId="17" xfId="0" applyFont="1" applyFill="1" applyBorder="1" applyAlignment="1">
      <alignment horizontal="left" vertical="top" wrapText="1"/>
    </xf>
    <xf numFmtId="0" fontId="19" fillId="9" borderId="17" xfId="0" applyFont="1" applyFill="1" applyBorder="1" applyAlignment="1">
      <alignment vertical="top" wrapText="1"/>
    </xf>
    <xf numFmtId="0" fontId="3" fillId="9" borderId="17" xfId="0" applyFont="1" applyFill="1" applyBorder="1" applyAlignment="1">
      <alignment vertical="center" wrapText="1"/>
    </xf>
    <xf numFmtId="0" fontId="3" fillId="9" borderId="27" xfId="0" applyFont="1" applyFill="1" applyBorder="1" applyAlignment="1">
      <alignment vertical="center" wrapText="1"/>
    </xf>
    <xf numFmtId="0" fontId="3" fillId="9" borderId="17" xfId="0" applyFont="1" applyFill="1" applyBorder="1" applyAlignment="1">
      <alignment horizontal="center" vertical="center" wrapText="1"/>
    </xf>
    <xf numFmtId="0" fontId="3" fillId="9" borderId="28" xfId="0" applyFont="1" applyFill="1" applyBorder="1" applyAlignment="1">
      <alignment horizontal="center" vertical="center" wrapText="1"/>
    </xf>
    <xf numFmtId="0" fontId="3" fillId="9" borderId="28" xfId="0" applyFont="1" applyFill="1" applyBorder="1" applyAlignment="1">
      <alignment vertical="center" wrapText="1"/>
    </xf>
    <xf numFmtId="0" fontId="3" fillId="6" borderId="27" xfId="0" applyFont="1" applyFill="1" applyBorder="1" applyAlignment="1">
      <alignment vertical="center" wrapText="1"/>
    </xf>
    <xf numFmtId="0" fontId="3" fillId="6" borderId="28" xfId="0" applyFont="1" applyFill="1" applyBorder="1" applyAlignment="1">
      <alignment vertical="center" wrapText="1"/>
    </xf>
    <xf numFmtId="0" fontId="18" fillId="0" borderId="17" xfId="0" applyFont="1" applyBorder="1" applyAlignment="1">
      <alignment horizontal="left" vertical="top" wrapText="1"/>
    </xf>
    <xf numFmtId="0" fontId="3" fillId="0" borderId="20" xfId="0" applyFont="1" applyBorder="1" applyAlignment="1">
      <alignment vertical="center" wrapText="1"/>
    </xf>
    <xf numFmtId="0" fontId="3" fillId="9" borderId="18" xfId="0" applyFont="1" applyFill="1" applyBorder="1" applyAlignment="1">
      <alignment vertical="center" wrapText="1"/>
    </xf>
    <xf numFmtId="0" fontId="18" fillId="9" borderId="17" xfId="0" applyFont="1" applyFill="1" applyBorder="1" applyAlignment="1">
      <alignment vertical="top" wrapText="1"/>
    </xf>
    <xf numFmtId="0" fontId="3" fillId="0" borderId="29" xfId="0" applyFont="1" applyBorder="1" applyAlignment="1">
      <alignment vertical="center" wrapText="1"/>
    </xf>
    <xf numFmtId="0" fontId="29" fillId="0" borderId="28" xfId="0" applyFont="1" applyBorder="1" applyAlignment="1">
      <alignment horizontal="center" vertical="center" wrapText="1"/>
    </xf>
    <xf numFmtId="0" fontId="21" fillId="0" borderId="17" xfId="0" applyFont="1" applyBorder="1" applyAlignment="1">
      <alignment vertical="center" wrapText="1"/>
    </xf>
    <xf numFmtId="0" fontId="4" fillId="6" borderId="17" xfId="0" applyFont="1" applyFill="1" applyBorder="1" applyAlignment="1">
      <alignment horizontal="left" vertical="top" wrapText="1"/>
    </xf>
    <xf numFmtId="0" fontId="18" fillId="6" borderId="17" xfId="0" applyFont="1" applyFill="1" applyBorder="1" applyAlignment="1">
      <alignment vertical="top" wrapText="1"/>
    </xf>
    <xf numFmtId="0" fontId="34" fillId="0" borderId="30" xfId="0" applyFont="1" applyBorder="1"/>
    <xf numFmtId="0" fontId="0" fillId="0" borderId="30" xfId="0" applyBorder="1"/>
    <xf numFmtId="0" fontId="1" fillId="0" borderId="3" xfId="0" applyFont="1" applyBorder="1"/>
    <xf numFmtId="0" fontId="0" fillId="0" borderId="0" xfId="0" applyBorder="1"/>
    <xf numFmtId="0" fontId="1" fillId="0" borderId="0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31" xfId="0" applyFont="1" applyBorder="1" applyAlignment="1">
      <alignment horizontal="center" vertical="top" wrapText="1"/>
    </xf>
    <xf numFmtId="0" fontId="5" fillId="0" borderId="31" xfId="0" applyFont="1" applyFill="1" applyBorder="1" applyAlignment="1">
      <alignment horizontal="center" vertical="top" wrapText="1"/>
    </xf>
    <xf numFmtId="0" fontId="0" fillId="0" borderId="31" xfId="0" applyBorder="1"/>
    <xf numFmtId="0" fontId="1" fillId="0" borderId="31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34" fillId="0" borderId="12" xfId="0" applyFont="1" applyBorder="1" applyAlignment="1">
      <alignment horizontal="center" vertical="top"/>
    </xf>
    <xf numFmtId="0" fontId="34" fillId="0" borderId="30" xfId="0" applyFont="1" applyBorder="1" applyAlignment="1">
      <alignment horizontal="center" vertical="top"/>
    </xf>
    <xf numFmtId="0" fontId="34" fillId="0" borderId="3" xfId="0" applyFont="1" applyBorder="1" applyAlignment="1">
      <alignment horizontal="center" vertical="top"/>
    </xf>
    <xf numFmtId="0" fontId="1" fillId="0" borderId="30" xfId="0" applyFont="1" applyBorder="1" applyAlignment="1">
      <alignment horizontal="right" vertical="top"/>
    </xf>
    <xf numFmtId="0" fontId="33" fillId="0" borderId="30" xfId="0" applyFont="1" applyBorder="1" applyAlignment="1">
      <alignment horizontal="center" vertical="top"/>
    </xf>
    <xf numFmtId="0" fontId="0" fillId="0" borderId="3" xfId="0" applyBorder="1"/>
    <xf numFmtId="0" fontId="1" fillId="0" borderId="13" xfId="0" applyFont="1" applyBorder="1" applyAlignment="1">
      <alignment horizontal="right" vertical="top"/>
    </xf>
    <xf numFmtId="0" fontId="1" fillId="0" borderId="0" xfId="0" applyFont="1" applyBorder="1" applyAlignment="1">
      <alignment horizontal="right" vertical="top"/>
    </xf>
    <xf numFmtId="0" fontId="33" fillId="0" borderId="0" xfId="0" applyFont="1" applyBorder="1" applyAlignment="1">
      <alignment horizontal="center" vertical="top"/>
    </xf>
    <xf numFmtId="0" fontId="1" fillId="0" borderId="9" xfId="0" applyFont="1" applyBorder="1" applyAlignment="1">
      <alignment horizontal="right" vertical="top"/>
    </xf>
    <xf numFmtId="0" fontId="33" fillId="0" borderId="13" xfId="0" applyFont="1" applyBorder="1" applyAlignment="1">
      <alignment vertical="top"/>
    </xf>
    <xf numFmtId="0" fontId="33" fillId="0" borderId="0" xfId="0" applyFont="1" applyBorder="1" applyAlignment="1">
      <alignment vertical="top"/>
    </xf>
    <xf numFmtId="0" fontId="34" fillId="0" borderId="0" xfId="0" applyFont="1" applyBorder="1" applyAlignment="1">
      <alignment vertical="top"/>
    </xf>
    <xf numFmtId="0" fontId="34" fillId="0" borderId="9" xfId="0" applyFont="1" applyBorder="1" applyAlignment="1">
      <alignment vertical="top"/>
    </xf>
    <xf numFmtId="0" fontId="34" fillId="0" borderId="13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9" xfId="0" applyFont="1" applyBorder="1" applyAlignment="1">
      <alignment vertical="top"/>
    </xf>
    <xf numFmtId="164" fontId="33" fillId="0" borderId="13" xfId="0" applyNumberFormat="1" applyFont="1" applyBorder="1" applyAlignment="1">
      <alignment vertical="top"/>
    </xf>
    <xf numFmtId="164" fontId="33" fillId="0" borderId="0" xfId="0" applyNumberFormat="1" applyFont="1" applyBorder="1" applyAlignment="1">
      <alignment vertical="top"/>
    </xf>
    <xf numFmtId="164" fontId="1" fillId="0" borderId="0" xfId="0" applyNumberFormat="1" applyFont="1" applyBorder="1" applyAlignment="1">
      <alignment vertical="top"/>
    </xf>
    <xf numFmtId="164" fontId="1" fillId="0" borderId="9" xfId="0" applyNumberFormat="1" applyFont="1" applyBorder="1" applyAlignment="1">
      <alignment vertical="top"/>
    </xf>
    <xf numFmtId="164" fontId="33" fillId="0" borderId="14" xfId="0" applyNumberFormat="1" applyFont="1" applyBorder="1" applyAlignment="1">
      <alignment vertical="top"/>
    </xf>
    <xf numFmtId="164" fontId="33" fillId="0" borderId="31" xfId="0" applyNumberFormat="1" applyFont="1" applyBorder="1" applyAlignment="1">
      <alignment vertical="top"/>
    </xf>
    <xf numFmtId="0" fontId="33" fillId="0" borderId="31" xfId="0" applyFont="1" applyBorder="1" applyAlignment="1">
      <alignment vertical="top"/>
    </xf>
    <xf numFmtId="164" fontId="1" fillId="0" borderId="31" xfId="0" applyNumberFormat="1" applyFont="1" applyBorder="1" applyAlignment="1">
      <alignment vertical="top"/>
    </xf>
    <xf numFmtId="164" fontId="1" fillId="0" borderId="7" xfId="0" applyNumberFormat="1" applyFont="1" applyBorder="1" applyAlignment="1">
      <alignment vertical="top"/>
    </xf>
    <xf numFmtId="0" fontId="1" fillId="0" borderId="12" xfId="0" applyFont="1" applyBorder="1"/>
    <xf numFmtId="0" fontId="1" fillId="0" borderId="30" xfId="0" applyFont="1" applyBorder="1"/>
    <xf numFmtId="0" fontId="1" fillId="0" borderId="13" xfId="0" applyFont="1" applyBorder="1"/>
    <xf numFmtId="0" fontId="1" fillId="0" borderId="0" xfId="0" applyFont="1" applyBorder="1"/>
    <xf numFmtId="0" fontId="1" fillId="0" borderId="9" xfId="0" applyFont="1" applyBorder="1"/>
    <xf numFmtId="0" fontId="34" fillId="0" borderId="12" xfId="0" applyFont="1" applyBorder="1" applyAlignment="1"/>
    <xf numFmtId="0" fontId="34" fillId="0" borderId="30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Recommended hours in C0103-1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Sheet3!$L$584</c:f>
              <c:strCache>
                <c:ptCount val="1"/>
                <c:pt idx="0">
                  <c:v>Min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Sheet3!$D$585:$D$591</c:f>
              <c:strCache>
                <c:ptCount val="7"/>
                <c:pt idx="0">
                  <c:v>MODULE 1 - COMMUNICATIONS</c:v>
                </c:pt>
                <c:pt idx="1">
                  <c:v>MODULE 2 - LEGAL FRAMEWORK</c:v>
                </c:pt>
                <c:pt idx="2">
                  <c:v>MODULE 3 - PROVISION OF VTS</c:v>
                </c:pt>
                <c:pt idx="3">
                  <c:v>MODULE 4 - NAUTICAL KNOWLEDGE</c:v>
                </c:pt>
                <c:pt idx="4">
                  <c:v>MODULE 5 - EQUIPMENT</c:v>
                </c:pt>
                <c:pt idx="5">
                  <c:v>MODULE 6 - PERSONAL ATTRIBUTES</c:v>
                </c:pt>
                <c:pt idx="6">
                  <c:v>MODULE 7 - EMERGENCY SITUATIONS</c:v>
                </c:pt>
              </c:strCache>
            </c:strRef>
          </c:cat>
          <c:val>
            <c:numRef>
              <c:f>Sheet3!$L$585:$L$591</c:f>
              <c:numCache>
                <c:formatCode>General</c:formatCode>
                <c:ptCount val="7"/>
                <c:pt idx="0">
                  <c:v>118</c:v>
                </c:pt>
                <c:pt idx="1">
                  <c:v>17</c:v>
                </c:pt>
                <c:pt idx="2">
                  <c:v>57</c:v>
                </c:pt>
                <c:pt idx="3">
                  <c:v>56</c:v>
                </c:pt>
                <c:pt idx="4">
                  <c:v>14</c:v>
                </c:pt>
                <c:pt idx="5">
                  <c:v>8</c:v>
                </c:pt>
                <c:pt idx="6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F1-474D-84F8-458CE291BC6F}"/>
            </c:ext>
          </c:extLst>
        </c:ser>
        <c:ser>
          <c:idx val="1"/>
          <c:order val="1"/>
          <c:tx>
            <c:strRef>
              <c:f>Sheet3!$M$584</c:f>
              <c:strCache>
                <c:ptCount val="1"/>
                <c:pt idx="0">
                  <c:v>Max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Sheet3!$D$585:$D$591</c:f>
              <c:strCache>
                <c:ptCount val="7"/>
                <c:pt idx="0">
                  <c:v>MODULE 1 - COMMUNICATIONS</c:v>
                </c:pt>
                <c:pt idx="1">
                  <c:v>MODULE 2 - LEGAL FRAMEWORK</c:v>
                </c:pt>
                <c:pt idx="2">
                  <c:v>MODULE 3 - PROVISION OF VTS</c:v>
                </c:pt>
                <c:pt idx="3">
                  <c:v>MODULE 4 - NAUTICAL KNOWLEDGE</c:v>
                </c:pt>
                <c:pt idx="4">
                  <c:v>MODULE 5 - EQUIPMENT</c:v>
                </c:pt>
                <c:pt idx="5">
                  <c:v>MODULE 6 - PERSONAL ATTRIBUTES</c:v>
                </c:pt>
                <c:pt idx="6">
                  <c:v>MODULE 7 - EMERGENCY SITUATIONS</c:v>
                </c:pt>
              </c:strCache>
            </c:strRef>
          </c:cat>
          <c:val>
            <c:numRef>
              <c:f>Sheet3!$M$585:$M$591</c:f>
              <c:numCache>
                <c:formatCode>General</c:formatCode>
                <c:ptCount val="7"/>
                <c:pt idx="0">
                  <c:v>155</c:v>
                </c:pt>
                <c:pt idx="1">
                  <c:v>33</c:v>
                </c:pt>
                <c:pt idx="2">
                  <c:v>85</c:v>
                </c:pt>
                <c:pt idx="3">
                  <c:v>100</c:v>
                </c:pt>
                <c:pt idx="4">
                  <c:v>25</c:v>
                </c:pt>
                <c:pt idx="5">
                  <c:v>16</c:v>
                </c:pt>
                <c:pt idx="6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F1-474D-84F8-458CE291BC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731972287"/>
        <c:axId val="731972703"/>
      </c:barChart>
      <c:catAx>
        <c:axId val="7319722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1972703"/>
        <c:crosses val="autoZero"/>
        <c:auto val="1"/>
        <c:lblAlgn val="ctr"/>
        <c:lblOffset val="100"/>
        <c:noMultiLvlLbl val="0"/>
      </c:catAx>
      <c:valAx>
        <c:axId val="7319727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19722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Suggested revised hours for C0103-1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Sheet3!$T$584</c:f>
              <c:strCache>
                <c:ptCount val="1"/>
                <c:pt idx="0">
                  <c:v>Min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Sheet3!$D$585:$D$591</c:f>
              <c:strCache>
                <c:ptCount val="7"/>
                <c:pt idx="0">
                  <c:v>MODULE 1 - COMMUNICATIONS</c:v>
                </c:pt>
                <c:pt idx="1">
                  <c:v>MODULE 2 - LEGAL FRAMEWORK</c:v>
                </c:pt>
                <c:pt idx="2">
                  <c:v>MODULE 3 - PROVISION OF VTS</c:v>
                </c:pt>
                <c:pt idx="3">
                  <c:v>MODULE 4 - NAUTICAL KNOWLEDGE</c:v>
                </c:pt>
                <c:pt idx="4">
                  <c:v>MODULE 5 - EQUIPMENT</c:v>
                </c:pt>
                <c:pt idx="5">
                  <c:v>MODULE 6 - PERSONAL ATTRIBUTES</c:v>
                </c:pt>
                <c:pt idx="6">
                  <c:v>MODULE 7 - EMERGENCY SITUATIONS</c:v>
                </c:pt>
              </c:strCache>
            </c:strRef>
          </c:cat>
          <c:val>
            <c:numRef>
              <c:f>Sheet3!$T$585:$T$591</c:f>
              <c:numCache>
                <c:formatCode>General</c:formatCode>
                <c:ptCount val="7"/>
                <c:pt idx="0">
                  <c:v>37</c:v>
                </c:pt>
                <c:pt idx="1">
                  <c:v>7</c:v>
                </c:pt>
                <c:pt idx="2">
                  <c:v>81.5</c:v>
                </c:pt>
                <c:pt idx="3">
                  <c:v>24.75</c:v>
                </c:pt>
                <c:pt idx="4">
                  <c:v>11.5</c:v>
                </c:pt>
                <c:pt idx="5">
                  <c:v>5.5</c:v>
                </c:pt>
                <c:pt idx="6">
                  <c:v>11.5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7A-4DD8-A515-81C4777150C6}"/>
            </c:ext>
          </c:extLst>
        </c:ser>
        <c:ser>
          <c:idx val="1"/>
          <c:order val="1"/>
          <c:tx>
            <c:strRef>
              <c:f>Sheet3!$U$584</c:f>
              <c:strCache>
                <c:ptCount val="1"/>
                <c:pt idx="0">
                  <c:v>Max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Sheet3!$D$585:$D$591</c:f>
              <c:strCache>
                <c:ptCount val="7"/>
                <c:pt idx="0">
                  <c:v>MODULE 1 - COMMUNICATIONS</c:v>
                </c:pt>
                <c:pt idx="1">
                  <c:v>MODULE 2 - LEGAL FRAMEWORK</c:v>
                </c:pt>
                <c:pt idx="2">
                  <c:v>MODULE 3 - PROVISION OF VTS</c:v>
                </c:pt>
                <c:pt idx="3">
                  <c:v>MODULE 4 - NAUTICAL KNOWLEDGE</c:v>
                </c:pt>
                <c:pt idx="4">
                  <c:v>MODULE 5 - EQUIPMENT</c:v>
                </c:pt>
                <c:pt idx="5">
                  <c:v>MODULE 6 - PERSONAL ATTRIBUTES</c:v>
                </c:pt>
                <c:pt idx="6">
                  <c:v>MODULE 7 - EMERGENCY SITUATIONS</c:v>
                </c:pt>
              </c:strCache>
            </c:strRef>
          </c:cat>
          <c:val>
            <c:numRef>
              <c:f>Sheet3!$U$585:$U$591</c:f>
              <c:numCache>
                <c:formatCode>General</c:formatCode>
                <c:ptCount val="7"/>
                <c:pt idx="0">
                  <c:v>69</c:v>
                </c:pt>
                <c:pt idx="1">
                  <c:v>17</c:v>
                </c:pt>
                <c:pt idx="2">
                  <c:v>162</c:v>
                </c:pt>
                <c:pt idx="3">
                  <c:v>62.5</c:v>
                </c:pt>
                <c:pt idx="4">
                  <c:v>26</c:v>
                </c:pt>
                <c:pt idx="5">
                  <c:v>11</c:v>
                </c:pt>
                <c:pt idx="6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7A-4DD8-A515-81C477715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653432207"/>
        <c:axId val="653433455"/>
      </c:barChart>
      <c:catAx>
        <c:axId val="65343220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3433455"/>
        <c:crosses val="autoZero"/>
        <c:auto val="1"/>
        <c:lblAlgn val="ctr"/>
        <c:lblOffset val="100"/>
        <c:noMultiLvlLbl val="0"/>
      </c:catAx>
      <c:valAx>
        <c:axId val="6534334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34322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Split of Min Total Hours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D3F0-4C4A-A71F-1D8937EF0C6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D3F0-4C4A-A71F-1D8937EF0C6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Sheet3!$D$585:$D$591</c:f>
              <c:strCache>
                <c:ptCount val="7"/>
                <c:pt idx="0">
                  <c:v>MODULE 1 - COMMUNICATIONS</c:v>
                </c:pt>
                <c:pt idx="1">
                  <c:v>MODULE 2 - LEGAL FRAMEWORK</c:v>
                </c:pt>
                <c:pt idx="2">
                  <c:v>MODULE 3 - PROVISION OF VTS</c:v>
                </c:pt>
                <c:pt idx="3">
                  <c:v>MODULE 4 - NAUTICAL KNOWLEDGE</c:v>
                </c:pt>
                <c:pt idx="4">
                  <c:v>MODULE 5 - EQUIPMENT</c:v>
                </c:pt>
                <c:pt idx="5">
                  <c:v>MODULE 6 - PERSONAL ATTRIBUTES</c:v>
                </c:pt>
                <c:pt idx="6">
                  <c:v>MODULE 7 - EMERGENCY SITUATIONS</c:v>
                </c:pt>
              </c:strCache>
            </c:strRef>
          </c:cat>
          <c:val>
            <c:numRef>
              <c:f>Sheet3!$L$585:$L$591</c:f>
              <c:numCache>
                <c:formatCode>General</c:formatCode>
                <c:ptCount val="7"/>
                <c:pt idx="0">
                  <c:v>118</c:v>
                </c:pt>
                <c:pt idx="1">
                  <c:v>17</c:v>
                </c:pt>
                <c:pt idx="2">
                  <c:v>57</c:v>
                </c:pt>
                <c:pt idx="3">
                  <c:v>56</c:v>
                </c:pt>
                <c:pt idx="4">
                  <c:v>14</c:v>
                </c:pt>
                <c:pt idx="5">
                  <c:v>8</c:v>
                </c:pt>
                <c:pt idx="6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F0-4C4A-A71F-1D8937EF0C6C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alpha val="78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pattFill prst="dkDnDiag">
      <a:fgClr>
        <a:schemeClr val="lt1">
          <a:lumMod val="95000"/>
        </a:schemeClr>
      </a:fgClr>
      <a:bgClr>
        <a:schemeClr val="lt1"/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 sz="1800" b="1" i="0" baseline="0">
                <a:effectLst/>
              </a:rPr>
              <a:t>Split of Max Total Hours</a:t>
            </a:r>
            <a:endParaRPr lang="en-AU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89511125853689E-2"/>
          <c:y val="9.7697518409730871E-2"/>
          <c:w val="0.81976846113645607"/>
          <c:h val="0.56795304229297672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Sheet3!$D$585:$D$591</c:f>
              <c:strCache>
                <c:ptCount val="7"/>
                <c:pt idx="0">
                  <c:v>MODULE 1 - COMMUNICATIONS</c:v>
                </c:pt>
                <c:pt idx="1">
                  <c:v>MODULE 2 - LEGAL FRAMEWORK</c:v>
                </c:pt>
                <c:pt idx="2">
                  <c:v>MODULE 3 - PROVISION OF VTS</c:v>
                </c:pt>
                <c:pt idx="3">
                  <c:v>MODULE 4 - NAUTICAL KNOWLEDGE</c:v>
                </c:pt>
                <c:pt idx="4">
                  <c:v>MODULE 5 - EQUIPMENT</c:v>
                </c:pt>
                <c:pt idx="5">
                  <c:v>MODULE 6 - PERSONAL ATTRIBUTES</c:v>
                </c:pt>
                <c:pt idx="6">
                  <c:v>MODULE 7 - EMERGENCY SITUATIONS</c:v>
                </c:pt>
              </c:strCache>
            </c:strRef>
          </c:cat>
          <c:val>
            <c:numRef>
              <c:f>Sheet3!$M$585:$M$591</c:f>
              <c:numCache>
                <c:formatCode>General</c:formatCode>
                <c:ptCount val="7"/>
                <c:pt idx="0">
                  <c:v>155</c:v>
                </c:pt>
                <c:pt idx="1">
                  <c:v>33</c:v>
                </c:pt>
                <c:pt idx="2">
                  <c:v>85</c:v>
                </c:pt>
                <c:pt idx="3">
                  <c:v>100</c:v>
                </c:pt>
                <c:pt idx="4">
                  <c:v>25</c:v>
                </c:pt>
                <c:pt idx="5">
                  <c:v>16</c:v>
                </c:pt>
                <c:pt idx="6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B4-4C75-91F0-A293201DB1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Split of Min Total Hours</a:t>
            </a:r>
            <a:r>
              <a:rPr lang="en-AU" baseline="0"/>
              <a:t> - Revised</a:t>
            </a:r>
            <a:endParaRPr lang="en-A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EA76-4344-8F0E-C73EC8E17C8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Sheet3!$D$585:$D$591</c:f>
              <c:strCache>
                <c:ptCount val="7"/>
                <c:pt idx="0">
                  <c:v>MODULE 1 - COMMUNICATIONS</c:v>
                </c:pt>
                <c:pt idx="1">
                  <c:v>MODULE 2 - LEGAL FRAMEWORK</c:v>
                </c:pt>
                <c:pt idx="2">
                  <c:v>MODULE 3 - PROVISION OF VTS</c:v>
                </c:pt>
                <c:pt idx="3">
                  <c:v>MODULE 4 - NAUTICAL KNOWLEDGE</c:v>
                </c:pt>
                <c:pt idx="4">
                  <c:v>MODULE 5 - EQUIPMENT</c:v>
                </c:pt>
                <c:pt idx="5">
                  <c:v>MODULE 6 - PERSONAL ATTRIBUTES</c:v>
                </c:pt>
                <c:pt idx="6">
                  <c:v>MODULE 7 - EMERGENCY SITUATIONS</c:v>
                </c:pt>
              </c:strCache>
            </c:strRef>
          </c:cat>
          <c:val>
            <c:numRef>
              <c:f>Sheet3!$T$585:$T$591</c:f>
              <c:numCache>
                <c:formatCode>General</c:formatCode>
                <c:ptCount val="7"/>
                <c:pt idx="0">
                  <c:v>37</c:v>
                </c:pt>
                <c:pt idx="1">
                  <c:v>7</c:v>
                </c:pt>
                <c:pt idx="2">
                  <c:v>81.5</c:v>
                </c:pt>
                <c:pt idx="3">
                  <c:v>24.75</c:v>
                </c:pt>
                <c:pt idx="4">
                  <c:v>11.5</c:v>
                </c:pt>
                <c:pt idx="5">
                  <c:v>5.5</c:v>
                </c:pt>
                <c:pt idx="6">
                  <c:v>11.5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76-4344-8F0E-C73EC8E17C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Split of Max Hours</a:t>
            </a:r>
            <a:r>
              <a:rPr lang="en-AU" baseline="0"/>
              <a:t> - Revised</a:t>
            </a:r>
            <a:endParaRPr lang="en-A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Sheet3!$D$585:$D$591</c:f>
              <c:strCache>
                <c:ptCount val="7"/>
                <c:pt idx="0">
                  <c:v>MODULE 1 - COMMUNICATIONS</c:v>
                </c:pt>
                <c:pt idx="1">
                  <c:v>MODULE 2 - LEGAL FRAMEWORK</c:v>
                </c:pt>
                <c:pt idx="2">
                  <c:v>MODULE 3 - PROVISION OF VTS</c:v>
                </c:pt>
                <c:pt idx="3">
                  <c:v>MODULE 4 - NAUTICAL KNOWLEDGE</c:v>
                </c:pt>
                <c:pt idx="4">
                  <c:v>MODULE 5 - EQUIPMENT</c:v>
                </c:pt>
                <c:pt idx="5">
                  <c:v>MODULE 6 - PERSONAL ATTRIBUTES</c:v>
                </c:pt>
                <c:pt idx="6">
                  <c:v>MODULE 7 - EMERGENCY SITUATIONS</c:v>
                </c:pt>
              </c:strCache>
            </c:strRef>
          </c:cat>
          <c:val>
            <c:numRef>
              <c:f>Sheet3!$U$585:$U$591</c:f>
              <c:numCache>
                <c:formatCode>General</c:formatCode>
                <c:ptCount val="7"/>
                <c:pt idx="0">
                  <c:v>69</c:v>
                </c:pt>
                <c:pt idx="1">
                  <c:v>17</c:v>
                </c:pt>
                <c:pt idx="2">
                  <c:v>162</c:v>
                </c:pt>
                <c:pt idx="3">
                  <c:v>62.5</c:v>
                </c:pt>
                <c:pt idx="4">
                  <c:v>26</c:v>
                </c:pt>
                <c:pt idx="5">
                  <c:v>11</c:v>
                </c:pt>
                <c:pt idx="6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7E-4925-BE54-5D8FF6502C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1632239</xdr:colOff>
      <xdr:row>595</xdr:row>
      <xdr:rowOff>143740</xdr:rowOff>
    </xdr:from>
    <xdr:to>
      <xdr:col>3</xdr:col>
      <xdr:colOff>2472171</xdr:colOff>
      <xdr:row>610</xdr:row>
      <xdr:rowOff>29440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31CC6AC-E0BF-4C95-A376-E9B631532D7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333375</xdr:colOff>
      <xdr:row>595</xdr:row>
      <xdr:rowOff>83127</xdr:rowOff>
    </xdr:from>
    <xdr:to>
      <xdr:col>19</xdr:col>
      <xdr:colOff>238125</xdr:colOff>
      <xdr:row>609</xdr:row>
      <xdr:rowOff>159327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B7DFBBE-C7D7-4698-94E5-72599C3A58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298738</xdr:colOff>
      <xdr:row>611</xdr:row>
      <xdr:rowOff>178377</xdr:rowOff>
    </xdr:from>
    <xdr:to>
      <xdr:col>2</xdr:col>
      <xdr:colOff>155864</xdr:colOff>
      <xdr:row>639</xdr:row>
      <xdr:rowOff>34637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8D2D7CC-56A2-4027-942A-3895D34ED3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216478</xdr:colOff>
      <xdr:row>612</xdr:row>
      <xdr:rowOff>0</xdr:rowOff>
    </xdr:from>
    <xdr:to>
      <xdr:col>3</xdr:col>
      <xdr:colOff>3125932</xdr:colOff>
      <xdr:row>639</xdr:row>
      <xdr:rowOff>43295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FB79A9EA-EF6C-4C11-80C2-A5A0271ED8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47624</xdr:colOff>
      <xdr:row>611</xdr:row>
      <xdr:rowOff>169717</xdr:rowOff>
    </xdr:from>
    <xdr:to>
      <xdr:col>14</xdr:col>
      <xdr:colOff>207817</xdr:colOff>
      <xdr:row>639</xdr:row>
      <xdr:rowOff>25976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27456E81-0C1C-46B5-85AC-34CECF6AC8F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333374</xdr:colOff>
      <xdr:row>611</xdr:row>
      <xdr:rowOff>169717</xdr:rowOff>
    </xdr:from>
    <xdr:to>
      <xdr:col>22</xdr:col>
      <xdr:colOff>329045</xdr:colOff>
      <xdr:row>639</xdr:row>
      <xdr:rowOff>34637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5993515D-2E5C-4E0A-99E6-977F1B9B7DD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333957-0A69-45D9-B10A-02B103977B09}">
  <dimension ref="A1:I139"/>
  <sheetViews>
    <sheetView workbookViewId="0">
      <selection activeCell="J19" sqref="J19"/>
    </sheetView>
  </sheetViews>
  <sheetFormatPr defaultRowHeight="15" x14ac:dyDescent="0.25"/>
  <cols>
    <col min="2" max="2" width="42.125" customWidth="1"/>
    <col min="3" max="3" width="19.375" customWidth="1"/>
    <col min="4" max="4" width="12.875" customWidth="1"/>
    <col min="5" max="5" width="14.5" customWidth="1"/>
    <col min="6" max="6" width="9.25" style="7" customWidth="1"/>
    <col min="7" max="7" width="9" style="7"/>
    <col min="8" max="9" width="9" style="101"/>
  </cols>
  <sheetData>
    <row r="1" spans="1:9" ht="15.75" thickBot="1" x14ac:dyDescent="0.3"/>
    <row r="2" spans="1:9" ht="15.75" thickBot="1" x14ac:dyDescent="0.3">
      <c r="B2" s="221" t="s">
        <v>0</v>
      </c>
      <c r="C2" s="221" t="s">
        <v>1</v>
      </c>
      <c r="D2" s="223" t="s">
        <v>2</v>
      </c>
      <c r="E2" s="224"/>
      <c r="H2" s="101" t="s">
        <v>173</v>
      </c>
    </row>
    <row r="3" spans="1:9" ht="26.25" thickBot="1" x14ac:dyDescent="0.3">
      <c r="B3" s="222"/>
      <c r="C3" s="222"/>
      <c r="D3" s="1" t="s">
        <v>3</v>
      </c>
      <c r="E3" s="1" t="s">
        <v>4</v>
      </c>
      <c r="F3" s="7" t="s">
        <v>38</v>
      </c>
      <c r="G3" s="7" t="s">
        <v>39</v>
      </c>
    </row>
    <row r="4" spans="1:9" s="84" customFormat="1" ht="17.25" thickTop="1" thickBot="1" x14ac:dyDescent="0.3">
      <c r="A4" s="73" t="s">
        <v>37</v>
      </c>
      <c r="B4" s="82"/>
      <c r="C4" s="83" t="s">
        <v>34</v>
      </c>
      <c r="D4" s="83" t="s">
        <v>35</v>
      </c>
      <c r="E4" s="83" t="s">
        <v>36</v>
      </c>
      <c r="F4" s="74">
        <f>47+90-12</f>
        <v>125</v>
      </c>
      <c r="G4" s="74">
        <f>69+118</f>
        <v>187</v>
      </c>
      <c r="H4" s="102"/>
      <c r="I4" s="102"/>
    </row>
    <row r="5" spans="1:9" ht="15.75" thickBot="1" x14ac:dyDescent="0.3">
      <c r="B5" s="2" t="s">
        <v>5</v>
      </c>
      <c r="C5" s="3"/>
      <c r="D5" s="3" t="s">
        <v>6</v>
      </c>
      <c r="E5" s="3" t="s">
        <v>7</v>
      </c>
      <c r="H5" s="101">
        <v>2</v>
      </c>
      <c r="I5" s="101">
        <v>8</v>
      </c>
    </row>
    <row r="6" spans="1:9" ht="15.75" thickBot="1" x14ac:dyDescent="0.3">
      <c r="B6" s="4" t="s">
        <v>8</v>
      </c>
      <c r="C6" s="5" t="s">
        <v>9</v>
      </c>
      <c r="D6" s="5"/>
      <c r="E6" s="5"/>
    </row>
    <row r="7" spans="1:9" ht="15.75" thickBot="1" x14ac:dyDescent="0.3">
      <c r="B7" s="4"/>
      <c r="C7" s="5"/>
      <c r="D7" s="5"/>
      <c r="E7" s="5"/>
    </row>
    <row r="8" spans="1:9" ht="15.75" thickBot="1" x14ac:dyDescent="0.3">
      <c r="B8" s="4"/>
      <c r="C8" s="5"/>
      <c r="D8" s="5"/>
      <c r="E8" s="5"/>
    </row>
    <row r="9" spans="1:9" ht="15.75" thickBot="1" x14ac:dyDescent="0.3">
      <c r="B9" s="4"/>
      <c r="C9" s="5"/>
      <c r="D9" s="5"/>
      <c r="E9" s="5"/>
    </row>
    <row r="10" spans="1:9" ht="15.75" thickBot="1" x14ac:dyDescent="0.3">
      <c r="B10" s="4"/>
      <c r="C10" s="5"/>
      <c r="D10" s="5"/>
      <c r="E10" s="5"/>
    </row>
    <row r="11" spans="1:9" ht="15.75" thickBot="1" x14ac:dyDescent="0.3">
      <c r="B11" s="4"/>
      <c r="C11" s="5"/>
      <c r="D11" s="5"/>
      <c r="E11" s="5"/>
    </row>
    <row r="12" spans="1:9" ht="15.75" thickBot="1" x14ac:dyDescent="0.3">
      <c r="B12" s="4"/>
      <c r="C12" s="5"/>
      <c r="D12" s="5"/>
      <c r="E12" s="5"/>
    </row>
    <row r="13" spans="1:9" ht="15.75" thickBot="1" x14ac:dyDescent="0.3">
      <c r="B13" s="4"/>
      <c r="C13" s="5"/>
      <c r="D13" s="5"/>
      <c r="E13" s="5"/>
    </row>
    <row r="14" spans="1:9" ht="15.75" thickBot="1" x14ac:dyDescent="0.3">
      <c r="B14" s="4"/>
      <c r="C14" s="5"/>
      <c r="D14" s="5"/>
      <c r="E14" s="5"/>
    </row>
    <row r="15" spans="1:9" ht="15.75" thickBot="1" x14ac:dyDescent="0.3">
      <c r="B15" s="4"/>
      <c r="C15" s="5"/>
      <c r="D15" s="5"/>
      <c r="E15" s="5"/>
    </row>
    <row r="16" spans="1:9" ht="15.75" thickBot="1" x14ac:dyDescent="0.3">
      <c r="B16" s="4"/>
      <c r="C16" s="5"/>
      <c r="D16" s="5"/>
      <c r="E16" s="5"/>
    </row>
    <row r="17" spans="2:9" ht="15.75" thickBot="1" x14ac:dyDescent="0.3">
      <c r="B17" s="4"/>
      <c r="C17" s="5"/>
      <c r="D17" s="5"/>
      <c r="E17" s="5"/>
    </row>
    <row r="18" spans="2:9" ht="15.75" thickBot="1" x14ac:dyDescent="0.3">
      <c r="B18" s="4"/>
      <c r="C18" s="5"/>
      <c r="D18" s="5"/>
      <c r="E18" s="5"/>
    </row>
    <row r="19" spans="2:9" ht="15.75" thickBot="1" x14ac:dyDescent="0.3">
      <c r="B19" s="4"/>
      <c r="C19" s="5"/>
      <c r="D19" s="5"/>
      <c r="E19" s="5"/>
    </row>
    <row r="20" spans="2:9" ht="15.75" thickBot="1" x14ac:dyDescent="0.3">
      <c r="B20" s="4"/>
      <c r="C20" s="5"/>
      <c r="D20" s="5"/>
      <c r="E20" s="5"/>
    </row>
    <row r="21" spans="2:9" ht="15.75" thickBot="1" x14ac:dyDescent="0.3">
      <c r="B21" s="4"/>
      <c r="C21" s="5"/>
      <c r="D21" s="5"/>
      <c r="E21" s="5"/>
    </row>
    <row r="22" spans="2:9" ht="15.75" thickBot="1" x14ac:dyDescent="0.3">
      <c r="B22" s="4"/>
      <c r="C22" s="5"/>
      <c r="D22" s="5"/>
      <c r="E22" s="5"/>
    </row>
    <row r="23" spans="2:9" ht="15.75" thickBot="1" x14ac:dyDescent="0.3">
      <c r="B23" s="4" t="s">
        <v>10</v>
      </c>
      <c r="C23" s="5" t="s">
        <v>9</v>
      </c>
      <c r="D23" s="5"/>
      <c r="E23" s="5"/>
    </row>
    <row r="24" spans="2:9" ht="15.75" thickBot="1" x14ac:dyDescent="0.3">
      <c r="B24" s="4" t="s">
        <v>11</v>
      </c>
      <c r="C24" s="5" t="s">
        <v>9</v>
      </c>
      <c r="D24" s="5"/>
      <c r="E24" s="5"/>
    </row>
    <row r="25" spans="2:9" ht="15.75" thickBot="1" x14ac:dyDescent="0.3">
      <c r="B25" s="4" t="s">
        <v>12</v>
      </c>
      <c r="C25" s="5" t="s">
        <v>9</v>
      </c>
      <c r="D25" s="5"/>
      <c r="E25" s="5"/>
    </row>
    <row r="26" spans="2:9" ht="15.75" thickBot="1" x14ac:dyDescent="0.3">
      <c r="B26" s="4" t="s">
        <v>13</v>
      </c>
      <c r="C26" s="5" t="s">
        <v>9</v>
      </c>
      <c r="D26" s="5"/>
      <c r="E26" s="5"/>
    </row>
    <row r="27" spans="2:9" ht="15.75" thickBot="1" x14ac:dyDescent="0.3">
      <c r="B27" s="4" t="s">
        <v>14</v>
      </c>
      <c r="C27" s="5" t="s">
        <v>9</v>
      </c>
      <c r="D27" s="5"/>
      <c r="E27" s="5"/>
    </row>
    <row r="28" spans="2:9" ht="15.75" thickBot="1" x14ac:dyDescent="0.3">
      <c r="B28" s="2" t="s">
        <v>15</v>
      </c>
      <c r="C28" s="3"/>
      <c r="D28" s="3" t="s">
        <v>16</v>
      </c>
      <c r="E28" s="3" t="s">
        <v>17</v>
      </c>
    </row>
    <row r="29" spans="2:9" ht="15.75" thickBot="1" x14ac:dyDescent="0.3">
      <c r="B29" s="4" t="s">
        <v>18</v>
      </c>
      <c r="C29" s="5" t="s">
        <v>19</v>
      </c>
      <c r="D29" s="5"/>
      <c r="E29" s="5"/>
    </row>
    <row r="30" spans="2:9" ht="15.75" thickBot="1" x14ac:dyDescent="0.3">
      <c r="B30" s="103" t="s">
        <v>20</v>
      </c>
      <c r="C30" s="104"/>
      <c r="D30" s="104" t="s">
        <v>16</v>
      </c>
      <c r="E30" s="104" t="s">
        <v>17</v>
      </c>
      <c r="H30" s="101">
        <v>4</v>
      </c>
      <c r="I30" s="101">
        <v>16</v>
      </c>
    </row>
    <row r="31" spans="2:9" ht="15.75" thickBot="1" x14ac:dyDescent="0.3">
      <c r="B31" s="105" t="s">
        <v>21</v>
      </c>
      <c r="C31" s="106" t="s">
        <v>19</v>
      </c>
      <c r="D31" s="106"/>
      <c r="E31" s="106"/>
    </row>
    <row r="32" spans="2:9" ht="15.75" thickBot="1" x14ac:dyDescent="0.3">
      <c r="B32" s="2" t="s">
        <v>22</v>
      </c>
      <c r="C32" s="3"/>
      <c r="D32" s="3" t="s">
        <v>23</v>
      </c>
      <c r="E32" s="3" t="s">
        <v>17</v>
      </c>
      <c r="H32" s="101">
        <v>2</v>
      </c>
      <c r="I32" s="101">
        <v>3</v>
      </c>
    </row>
    <row r="33" spans="1:9" ht="15.75" thickBot="1" x14ac:dyDescent="0.3">
      <c r="B33" s="4" t="s">
        <v>24</v>
      </c>
      <c r="C33" s="5" t="s">
        <v>9</v>
      </c>
      <c r="D33" s="5"/>
      <c r="E33" s="5"/>
    </row>
    <row r="34" spans="1:9" ht="15.75" thickBot="1" x14ac:dyDescent="0.3">
      <c r="B34" s="4" t="s">
        <v>25</v>
      </c>
      <c r="C34" s="5" t="s">
        <v>26</v>
      </c>
      <c r="D34" s="5"/>
      <c r="E34" s="5"/>
    </row>
    <row r="35" spans="1:9" ht="15.75" thickBot="1" x14ac:dyDescent="0.3">
      <c r="B35" s="2" t="s">
        <v>27</v>
      </c>
      <c r="C35" s="3"/>
      <c r="D35" s="3" t="s">
        <v>16</v>
      </c>
      <c r="E35" s="3" t="s">
        <v>17</v>
      </c>
      <c r="H35" s="101">
        <v>1</v>
      </c>
      <c r="I35" s="101">
        <v>3</v>
      </c>
    </row>
    <row r="36" spans="1:9" ht="15.75" thickBot="1" x14ac:dyDescent="0.3">
      <c r="B36" s="4" t="s">
        <v>28</v>
      </c>
      <c r="C36" s="5" t="s">
        <v>19</v>
      </c>
      <c r="D36" s="5"/>
      <c r="E36" s="5"/>
    </row>
    <row r="37" spans="1:9" x14ac:dyDescent="0.25">
      <c r="B37" s="225" t="s">
        <v>29</v>
      </c>
      <c r="C37" s="227"/>
      <c r="D37" s="227" t="s">
        <v>23</v>
      </c>
      <c r="E37" s="227" t="s">
        <v>30</v>
      </c>
    </row>
    <row r="38" spans="1:9" ht="15.75" thickBot="1" x14ac:dyDescent="0.3">
      <c r="B38" s="226"/>
      <c r="C38" s="228"/>
      <c r="D38" s="228"/>
      <c r="E38" s="228"/>
      <c r="H38" s="101">
        <v>1</v>
      </c>
      <c r="I38" s="101">
        <v>3</v>
      </c>
    </row>
    <row r="39" spans="1:9" ht="15.75" thickBot="1" x14ac:dyDescent="0.3">
      <c r="B39" s="6" t="s">
        <v>31</v>
      </c>
      <c r="C39" s="5" t="s">
        <v>19</v>
      </c>
      <c r="D39" s="5"/>
      <c r="E39" s="5"/>
    </row>
    <row r="40" spans="1:9" ht="15.75" thickBot="1" x14ac:dyDescent="0.3">
      <c r="B40" s="4" t="s">
        <v>32</v>
      </c>
      <c r="C40" s="5" t="s">
        <v>19</v>
      </c>
      <c r="D40" s="5"/>
      <c r="E40" s="5"/>
    </row>
    <row r="41" spans="1:9" ht="15.75" thickBot="1" x14ac:dyDescent="0.3">
      <c r="B41" s="4" t="s">
        <v>33</v>
      </c>
      <c r="C41" s="5" t="s">
        <v>19</v>
      </c>
      <c r="D41" s="5"/>
      <c r="E41" s="5"/>
    </row>
    <row r="42" spans="1:9" ht="15.75" thickBot="1" x14ac:dyDescent="0.3">
      <c r="B42" s="6"/>
    </row>
    <row r="43" spans="1:9" s="78" customFormat="1" ht="16.5" thickBot="1" x14ac:dyDescent="0.3">
      <c r="A43" s="73" t="s">
        <v>40</v>
      </c>
      <c r="B43" s="74"/>
      <c r="C43" s="79" t="s">
        <v>34</v>
      </c>
      <c r="D43" s="80" t="s">
        <v>41</v>
      </c>
      <c r="E43" s="81" t="s">
        <v>42</v>
      </c>
      <c r="F43" s="74">
        <f>11+6</f>
        <v>17</v>
      </c>
      <c r="G43" s="74">
        <f>21+14</f>
        <v>35</v>
      </c>
      <c r="H43" s="102"/>
      <c r="I43" s="102"/>
    </row>
    <row r="44" spans="1:9" ht="15.75" thickBot="1" x14ac:dyDescent="0.3">
      <c r="B44" s="10" t="s">
        <v>43</v>
      </c>
      <c r="C44" s="11"/>
      <c r="D44" s="12" t="s">
        <v>44</v>
      </c>
      <c r="E44" s="13" t="s">
        <v>45</v>
      </c>
    </row>
    <row r="45" spans="1:9" ht="15.75" thickBot="1" x14ac:dyDescent="0.3">
      <c r="B45" s="14" t="s">
        <v>46</v>
      </c>
      <c r="C45" s="15" t="s">
        <v>26</v>
      </c>
      <c r="D45" s="17"/>
      <c r="E45" s="19"/>
    </row>
    <row r="46" spans="1:9" ht="15.75" thickBot="1" x14ac:dyDescent="0.3">
      <c r="B46" s="14" t="s">
        <v>47</v>
      </c>
      <c r="C46" s="15" t="s">
        <v>9</v>
      </c>
      <c r="D46" s="17"/>
      <c r="E46" s="19"/>
    </row>
    <row r="47" spans="1:9" ht="15.75" thickBot="1" x14ac:dyDescent="0.3">
      <c r="B47" s="14" t="s">
        <v>48</v>
      </c>
      <c r="C47" s="15" t="s">
        <v>9</v>
      </c>
      <c r="D47" s="17"/>
      <c r="E47" s="19"/>
    </row>
    <row r="48" spans="1:9" ht="30.75" thickBot="1" x14ac:dyDescent="0.3">
      <c r="B48" s="14" t="s">
        <v>49</v>
      </c>
      <c r="C48" s="15" t="s">
        <v>50</v>
      </c>
      <c r="D48" s="17"/>
      <c r="E48" s="19"/>
    </row>
    <row r="49" spans="1:9" ht="15.75" thickBot="1" x14ac:dyDescent="0.3">
      <c r="B49" s="14" t="s">
        <v>51</v>
      </c>
      <c r="C49" s="15" t="s">
        <v>50</v>
      </c>
      <c r="D49" s="17"/>
      <c r="E49" s="19"/>
    </row>
    <row r="50" spans="1:9" ht="15.75" thickBot="1" x14ac:dyDescent="0.3">
      <c r="B50" s="10" t="s">
        <v>52</v>
      </c>
      <c r="C50" s="11"/>
      <c r="D50" s="12" t="s">
        <v>53</v>
      </c>
      <c r="E50" s="13" t="s">
        <v>53</v>
      </c>
    </row>
    <row r="51" spans="1:9" ht="15.75" thickBot="1" x14ac:dyDescent="0.3">
      <c r="B51" s="14" t="s">
        <v>54</v>
      </c>
      <c r="C51" s="15" t="s">
        <v>9</v>
      </c>
      <c r="D51" s="17"/>
      <c r="E51" s="19"/>
    </row>
    <row r="52" spans="1:9" ht="15.75" thickBot="1" x14ac:dyDescent="0.3">
      <c r="B52" s="10" t="s">
        <v>55</v>
      </c>
      <c r="C52" s="11"/>
      <c r="D52" s="12" t="s">
        <v>56</v>
      </c>
      <c r="E52" s="13" t="s">
        <v>57</v>
      </c>
    </row>
    <row r="53" spans="1:9" ht="30.75" thickBot="1" x14ac:dyDescent="0.3">
      <c r="B53" s="14" t="s">
        <v>58</v>
      </c>
      <c r="C53" s="15" t="s">
        <v>50</v>
      </c>
      <c r="D53" s="17"/>
      <c r="E53" s="19"/>
    </row>
    <row r="54" spans="1:9" ht="15.75" thickBot="1" x14ac:dyDescent="0.3">
      <c r="B54" s="14" t="s">
        <v>59</v>
      </c>
      <c r="C54" s="15" t="s">
        <v>9</v>
      </c>
      <c r="D54" s="17"/>
      <c r="E54" s="19"/>
    </row>
    <row r="55" spans="1:9" ht="15.75" thickBot="1" x14ac:dyDescent="0.3">
      <c r="B55" s="10" t="s">
        <v>60</v>
      </c>
      <c r="C55" s="11"/>
      <c r="D55" s="12" t="s">
        <v>61</v>
      </c>
      <c r="E55" s="20" t="s">
        <v>62</v>
      </c>
    </row>
    <row r="56" spans="1:9" ht="30.75" thickBot="1" x14ac:dyDescent="0.3">
      <c r="B56" s="14" t="s">
        <v>63</v>
      </c>
      <c r="C56" s="15" t="s">
        <v>50</v>
      </c>
      <c r="D56" s="17"/>
      <c r="E56" s="19"/>
    </row>
    <row r="57" spans="1:9" s="78" customFormat="1" ht="16.5" thickBot="1" x14ac:dyDescent="0.3">
      <c r="A57" s="73" t="s">
        <v>64</v>
      </c>
      <c r="B57" s="74"/>
      <c r="C57" s="74"/>
      <c r="D57" s="76" t="s">
        <v>65</v>
      </c>
      <c r="E57" s="77" t="s">
        <v>66</v>
      </c>
      <c r="F57" s="74">
        <f>27+30</f>
        <v>57</v>
      </c>
      <c r="G57" s="74">
        <f>41+44</f>
        <v>85</v>
      </c>
      <c r="H57" s="102"/>
      <c r="I57" s="102"/>
    </row>
    <row r="58" spans="1:9" ht="15.75" thickBot="1" x14ac:dyDescent="0.3">
      <c r="B58" s="21" t="s">
        <v>67</v>
      </c>
      <c r="C58" s="21"/>
      <c r="D58" s="22" t="s">
        <v>68</v>
      </c>
      <c r="E58" s="23" t="s">
        <v>44</v>
      </c>
    </row>
    <row r="59" spans="1:9" ht="15.75" thickBot="1" x14ac:dyDescent="0.3">
      <c r="B59" s="24" t="s">
        <v>69</v>
      </c>
      <c r="C59" s="25" t="s">
        <v>26</v>
      </c>
      <c r="D59" s="26"/>
      <c r="E59" s="27"/>
    </row>
    <row r="60" spans="1:9" ht="15.75" thickBot="1" x14ac:dyDescent="0.3">
      <c r="B60" s="24" t="s">
        <v>70</v>
      </c>
      <c r="C60" s="25" t="s">
        <v>26</v>
      </c>
      <c r="D60" s="26"/>
      <c r="E60" s="27"/>
    </row>
    <row r="61" spans="1:9" ht="15.75" thickBot="1" x14ac:dyDescent="0.3">
      <c r="B61" s="24" t="s">
        <v>71</v>
      </c>
      <c r="C61" s="25" t="s">
        <v>26</v>
      </c>
      <c r="D61" s="26"/>
      <c r="E61" s="27"/>
    </row>
    <row r="62" spans="1:9" ht="15.75" thickBot="1" x14ac:dyDescent="0.3">
      <c r="B62" s="24" t="s">
        <v>72</v>
      </c>
      <c r="C62" s="25" t="s">
        <v>50</v>
      </c>
      <c r="D62" s="26"/>
      <c r="E62" s="27"/>
    </row>
    <row r="63" spans="1:9" ht="15.75" thickBot="1" x14ac:dyDescent="0.3">
      <c r="B63" s="24" t="s">
        <v>73</v>
      </c>
      <c r="C63" s="25" t="s">
        <v>9</v>
      </c>
      <c r="D63" s="26"/>
      <c r="E63" s="27"/>
    </row>
    <row r="64" spans="1:9" ht="15.75" thickBot="1" x14ac:dyDescent="0.3">
      <c r="B64" s="28" t="s">
        <v>74</v>
      </c>
      <c r="C64" s="29"/>
      <c r="D64" s="30" t="s">
        <v>75</v>
      </c>
      <c r="E64" s="31" t="s">
        <v>76</v>
      </c>
    </row>
    <row r="65" spans="1:9" ht="15.75" thickBot="1" x14ac:dyDescent="0.3">
      <c r="B65" s="32" t="s">
        <v>77</v>
      </c>
      <c r="C65" s="33" t="s">
        <v>19</v>
      </c>
      <c r="D65" s="34"/>
      <c r="E65" s="35"/>
    </row>
    <row r="66" spans="1:9" ht="26.25" thickBot="1" x14ac:dyDescent="0.3">
      <c r="B66" s="24" t="s">
        <v>78</v>
      </c>
      <c r="C66" s="36" t="s">
        <v>19</v>
      </c>
      <c r="D66" s="16"/>
      <c r="E66" s="18"/>
    </row>
    <row r="67" spans="1:9" ht="15.75" thickBot="1" x14ac:dyDescent="0.3">
      <c r="B67" s="28" t="s">
        <v>79</v>
      </c>
      <c r="C67" s="29"/>
      <c r="D67" s="30" t="s">
        <v>80</v>
      </c>
      <c r="E67" s="31" t="s">
        <v>81</v>
      </c>
    </row>
    <row r="68" spans="1:9" ht="15.75" thickBot="1" x14ac:dyDescent="0.3">
      <c r="B68" s="32" t="s">
        <v>82</v>
      </c>
      <c r="C68" s="33" t="s">
        <v>9</v>
      </c>
      <c r="D68" s="37"/>
      <c r="E68" s="38"/>
    </row>
    <row r="69" spans="1:9" ht="26.25" thickBot="1" x14ac:dyDescent="0.3">
      <c r="B69" s="39" t="s">
        <v>83</v>
      </c>
      <c r="C69" s="8" t="s">
        <v>19</v>
      </c>
      <c r="D69" s="40"/>
      <c r="E69" s="41"/>
    </row>
    <row r="70" spans="1:9" ht="15.75" thickBot="1" x14ac:dyDescent="0.3">
      <c r="B70" s="42" t="s">
        <v>84</v>
      </c>
      <c r="C70" s="43"/>
      <c r="D70" s="44" t="s">
        <v>6</v>
      </c>
      <c r="E70" s="45" t="s">
        <v>85</v>
      </c>
    </row>
    <row r="71" spans="1:9" ht="26.25" thickBot="1" x14ac:dyDescent="0.3">
      <c r="B71" s="24" t="s">
        <v>86</v>
      </c>
      <c r="C71" s="36" t="s">
        <v>9</v>
      </c>
      <c r="D71" s="16"/>
      <c r="E71" s="18"/>
    </row>
    <row r="72" spans="1:9" ht="15.75" thickBot="1" x14ac:dyDescent="0.3">
      <c r="B72" s="24" t="s">
        <v>87</v>
      </c>
      <c r="C72" s="36" t="s">
        <v>26</v>
      </c>
      <c r="D72" s="16"/>
      <c r="E72" s="18"/>
    </row>
    <row r="73" spans="1:9" ht="15.75" thickBot="1" x14ac:dyDescent="0.3">
      <c r="B73" s="39" t="s">
        <v>88</v>
      </c>
      <c r="C73" s="8" t="s">
        <v>19</v>
      </c>
      <c r="D73" s="40"/>
      <c r="E73" s="41"/>
    </row>
    <row r="74" spans="1:9" ht="15.75" thickBot="1" x14ac:dyDescent="0.3">
      <c r="B74" s="46" t="s">
        <v>89</v>
      </c>
      <c r="C74" s="47"/>
      <c r="D74" s="48" t="s">
        <v>56</v>
      </c>
      <c r="E74" s="49" t="s">
        <v>44</v>
      </c>
    </row>
    <row r="75" spans="1:9" ht="15.75" thickBot="1" x14ac:dyDescent="0.3">
      <c r="B75" s="50" t="s">
        <v>90</v>
      </c>
      <c r="C75" s="51" t="s">
        <v>19</v>
      </c>
      <c r="D75" s="6"/>
      <c r="E75" s="5"/>
    </row>
    <row r="76" spans="1:9" ht="15.75" thickBot="1" x14ac:dyDescent="0.3">
      <c r="B76" s="32" t="s">
        <v>91</v>
      </c>
      <c r="C76" s="33" t="s">
        <v>19</v>
      </c>
      <c r="D76" s="37"/>
      <c r="E76" s="38"/>
    </row>
    <row r="77" spans="1:9" s="74" customFormat="1" ht="16.5" thickBot="1" x14ac:dyDescent="0.3">
      <c r="A77" s="73" t="s">
        <v>131</v>
      </c>
      <c r="D77" s="75" t="s">
        <v>129</v>
      </c>
      <c r="E77" s="75" t="s">
        <v>130</v>
      </c>
      <c r="F77" s="74">
        <f>29+22</f>
        <v>51</v>
      </c>
      <c r="G77" s="74">
        <f>61+39</f>
        <v>100</v>
      </c>
      <c r="H77" s="102"/>
      <c r="I77" s="102"/>
    </row>
    <row r="78" spans="1:9" ht="16.5" thickTop="1" thickBot="1" x14ac:dyDescent="0.3">
      <c r="B78" s="52" t="s">
        <v>92</v>
      </c>
      <c r="C78" s="53"/>
      <c r="D78" s="54" t="s">
        <v>93</v>
      </c>
      <c r="E78" s="54" t="s">
        <v>56</v>
      </c>
    </row>
    <row r="79" spans="1:9" ht="15.75" thickBot="1" x14ac:dyDescent="0.3">
      <c r="B79" s="55" t="s">
        <v>94</v>
      </c>
      <c r="C79" s="56" t="s">
        <v>50</v>
      </c>
      <c r="D79" s="57"/>
      <c r="E79" s="56"/>
    </row>
    <row r="80" spans="1:9" ht="15.75" thickBot="1" x14ac:dyDescent="0.3">
      <c r="B80" s="58" t="s">
        <v>95</v>
      </c>
      <c r="C80" s="59" t="s">
        <v>50</v>
      </c>
      <c r="D80" s="57"/>
      <c r="E80" s="59"/>
    </row>
    <row r="81" spans="2:5" ht="15.75" thickBot="1" x14ac:dyDescent="0.3">
      <c r="B81" s="58" t="s">
        <v>96</v>
      </c>
      <c r="C81" s="59" t="s">
        <v>9</v>
      </c>
      <c r="D81" s="57"/>
      <c r="E81" s="59"/>
    </row>
    <row r="82" spans="2:5" ht="15.75" thickBot="1" x14ac:dyDescent="0.3">
      <c r="B82" s="58" t="s">
        <v>97</v>
      </c>
      <c r="C82" s="59" t="s">
        <v>50</v>
      </c>
      <c r="D82" s="57"/>
      <c r="E82" s="59"/>
    </row>
    <row r="83" spans="2:5" ht="16.5" thickTop="1" thickBot="1" x14ac:dyDescent="0.3">
      <c r="B83" s="60" t="s">
        <v>98</v>
      </c>
      <c r="C83" s="53"/>
      <c r="D83" s="61" t="s">
        <v>53</v>
      </c>
      <c r="E83" s="54" t="s">
        <v>99</v>
      </c>
    </row>
    <row r="84" spans="2:5" ht="15.75" thickBot="1" x14ac:dyDescent="0.3">
      <c r="B84" s="55" t="s">
        <v>100</v>
      </c>
      <c r="C84" s="56" t="s">
        <v>50</v>
      </c>
      <c r="D84" s="57"/>
      <c r="E84" s="56"/>
    </row>
    <row r="85" spans="2:5" ht="15.75" thickBot="1" x14ac:dyDescent="0.3">
      <c r="B85" s="62" t="s">
        <v>101</v>
      </c>
      <c r="C85" s="63"/>
      <c r="D85" s="61" t="s">
        <v>76</v>
      </c>
      <c r="E85" s="20" t="s">
        <v>53</v>
      </c>
    </row>
    <row r="86" spans="2:5" ht="15.75" thickBot="1" x14ac:dyDescent="0.3">
      <c r="B86" s="58" t="s">
        <v>102</v>
      </c>
      <c r="C86" s="59" t="s">
        <v>50</v>
      </c>
      <c r="D86" s="57"/>
      <c r="E86" s="59"/>
    </row>
    <row r="87" spans="2:5" ht="15.75" thickBot="1" x14ac:dyDescent="0.3">
      <c r="B87" s="58" t="s">
        <v>103</v>
      </c>
      <c r="C87" s="59" t="s">
        <v>26</v>
      </c>
      <c r="D87" s="57"/>
      <c r="E87" s="59"/>
    </row>
    <row r="88" spans="2:5" ht="30.75" thickBot="1" x14ac:dyDescent="0.3">
      <c r="B88" s="58" t="s">
        <v>104</v>
      </c>
      <c r="C88" s="59" t="s">
        <v>9</v>
      </c>
      <c r="D88" s="57"/>
      <c r="E88" s="59"/>
    </row>
    <row r="89" spans="2:5" ht="15.75" thickBot="1" x14ac:dyDescent="0.3">
      <c r="B89" s="62" t="s">
        <v>105</v>
      </c>
      <c r="C89" s="63"/>
      <c r="D89" s="61" t="s">
        <v>76</v>
      </c>
      <c r="E89" s="20" t="s">
        <v>76</v>
      </c>
    </row>
    <row r="90" spans="2:5" ht="30.75" thickBot="1" x14ac:dyDescent="0.3">
      <c r="B90" s="58" t="s">
        <v>106</v>
      </c>
      <c r="C90" s="59" t="s">
        <v>50</v>
      </c>
      <c r="D90" s="57"/>
      <c r="E90" s="59"/>
    </row>
    <row r="91" spans="2:5" ht="15.75" thickBot="1" x14ac:dyDescent="0.3">
      <c r="B91" s="58" t="s">
        <v>107</v>
      </c>
      <c r="C91" s="59" t="s">
        <v>26</v>
      </c>
      <c r="D91" s="57"/>
      <c r="E91" s="59"/>
    </row>
    <row r="92" spans="2:5" ht="15.75" thickBot="1" x14ac:dyDescent="0.3">
      <c r="B92" s="62" t="s">
        <v>108</v>
      </c>
      <c r="C92" s="63"/>
      <c r="D92" s="61" t="s">
        <v>109</v>
      </c>
      <c r="E92" s="20" t="s">
        <v>56</v>
      </c>
    </row>
    <row r="93" spans="2:5" ht="15.75" thickBot="1" x14ac:dyDescent="0.3">
      <c r="B93" s="58" t="s">
        <v>110</v>
      </c>
      <c r="C93" s="59" t="s">
        <v>9</v>
      </c>
      <c r="D93" s="57"/>
      <c r="E93" s="59"/>
    </row>
    <row r="94" spans="2:5" ht="15.75" thickBot="1" x14ac:dyDescent="0.3">
      <c r="B94" s="62" t="s">
        <v>111</v>
      </c>
      <c r="C94" s="63"/>
      <c r="D94" s="61" t="s">
        <v>61</v>
      </c>
      <c r="E94" s="20" t="s">
        <v>99</v>
      </c>
    </row>
    <row r="95" spans="2:5" ht="30.75" thickBot="1" x14ac:dyDescent="0.3">
      <c r="B95" s="58" t="s">
        <v>112</v>
      </c>
      <c r="C95" s="59" t="s">
        <v>50</v>
      </c>
      <c r="D95" s="57"/>
      <c r="E95" s="59"/>
    </row>
    <row r="96" spans="2:5" ht="15.75" thickBot="1" x14ac:dyDescent="0.3">
      <c r="B96" s="62" t="s">
        <v>113</v>
      </c>
      <c r="C96" s="63"/>
      <c r="D96" s="61" t="s">
        <v>45</v>
      </c>
      <c r="E96" s="20" t="s">
        <v>99</v>
      </c>
    </row>
    <row r="97" spans="1:9" ht="15.75" thickBot="1" x14ac:dyDescent="0.3">
      <c r="B97" s="58" t="s">
        <v>114</v>
      </c>
      <c r="C97" s="64" t="s">
        <v>26</v>
      </c>
      <c r="D97" s="57"/>
      <c r="E97" s="59"/>
    </row>
    <row r="98" spans="1:9" ht="15.75" thickBot="1" x14ac:dyDescent="0.3">
      <c r="B98" s="62" t="s">
        <v>115</v>
      </c>
      <c r="C98" s="65"/>
      <c r="D98" s="61" t="s">
        <v>116</v>
      </c>
      <c r="E98" s="20" t="s">
        <v>99</v>
      </c>
    </row>
    <row r="99" spans="1:9" ht="15.75" thickBot="1" x14ac:dyDescent="0.3">
      <c r="B99" s="66" t="s">
        <v>117</v>
      </c>
      <c r="C99" s="67" t="s">
        <v>50</v>
      </c>
      <c r="D99" s="68"/>
      <c r="E99" s="64"/>
    </row>
    <row r="100" spans="1:9" ht="15.75" thickBot="1" x14ac:dyDescent="0.3">
      <c r="B100" s="69" t="s">
        <v>118</v>
      </c>
      <c r="C100" s="67" t="s">
        <v>50</v>
      </c>
      <c r="D100" s="68"/>
      <c r="E100" s="57"/>
    </row>
    <row r="101" spans="1:9" ht="15.75" thickBot="1" x14ac:dyDescent="0.3">
      <c r="B101" s="69" t="s">
        <v>119</v>
      </c>
      <c r="C101" s="67" t="s">
        <v>50</v>
      </c>
      <c r="D101" s="68"/>
      <c r="E101" s="57"/>
    </row>
    <row r="102" spans="1:9" ht="15.75" thickBot="1" x14ac:dyDescent="0.3">
      <c r="B102" s="69" t="s">
        <v>120</v>
      </c>
      <c r="C102" s="67" t="s">
        <v>50</v>
      </c>
      <c r="D102" s="68"/>
      <c r="E102" s="57"/>
    </row>
    <row r="103" spans="1:9" ht="15.75" thickBot="1" x14ac:dyDescent="0.3">
      <c r="B103" s="46" t="s">
        <v>121</v>
      </c>
      <c r="C103" s="70"/>
      <c r="D103" s="71" t="s">
        <v>80</v>
      </c>
      <c r="E103" s="61" t="s">
        <v>56</v>
      </c>
    </row>
    <row r="104" spans="1:9" ht="30.75" thickBot="1" x14ac:dyDescent="0.3">
      <c r="B104" s="69" t="s">
        <v>122</v>
      </c>
      <c r="C104" s="67" t="s">
        <v>9</v>
      </c>
      <c r="D104" s="68"/>
      <c r="E104" s="57"/>
    </row>
    <row r="105" spans="1:9" ht="15.75" thickBot="1" x14ac:dyDescent="0.3">
      <c r="B105" s="69" t="s">
        <v>123</v>
      </c>
      <c r="C105" s="67" t="s">
        <v>26</v>
      </c>
      <c r="D105" s="68"/>
      <c r="E105" s="57"/>
    </row>
    <row r="106" spans="1:9" ht="30.75" thickBot="1" x14ac:dyDescent="0.3">
      <c r="B106" s="69" t="s">
        <v>124</v>
      </c>
      <c r="C106" s="67" t="s">
        <v>26</v>
      </c>
      <c r="D106" s="68"/>
      <c r="E106" s="57"/>
    </row>
    <row r="107" spans="1:9" ht="15.75" thickBot="1" x14ac:dyDescent="0.3">
      <c r="B107" s="46" t="s">
        <v>125</v>
      </c>
      <c r="C107" s="70"/>
      <c r="D107" s="71" t="s">
        <v>53</v>
      </c>
      <c r="E107" s="61" t="s">
        <v>99</v>
      </c>
    </row>
    <row r="108" spans="1:9" ht="15.75" thickBot="1" x14ac:dyDescent="0.3">
      <c r="B108" s="69" t="s">
        <v>126</v>
      </c>
      <c r="C108" s="67" t="s">
        <v>26</v>
      </c>
      <c r="D108" s="68"/>
      <c r="E108" s="57"/>
    </row>
    <row r="109" spans="1:9" ht="15.75" thickBot="1" x14ac:dyDescent="0.3">
      <c r="B109" s="46" t="s">
        <v>127</v>
      </c>
      <c r="C109" s="70"/>
      <c r="D109" s="71" t="s">
        <v>53</v>
      </c>
      <c r="E109" s="61" t="s">
        <v>53</v>
      </c>
    </row>
    <row r="110" spans="1:9" ht="15.75" thickBot="1" x14ac:dyDescent="0.3">
      <c r="B110" s="72" t="s">
        <v>128</v>
      </c>
      <c r="C110" s="57" t="s">
        <v>26</v>
      </c>
      <c r="D110" s="57"/>
      <c r="E110" s="57"/>
    </row>
    <row r="111" spans="1:9" ht="16.5" thickBot="1" x14ac:dyDescent="0.3">
      <c r="A111" s="74" t="s">
        <v>132</v>
      </c>
      <c r="B111" s="74"/>
      <c r="C111" s="74"/>
      <c r="D111" s="89" t="s">
        <v>133</v>
      </c>
      <c r="E111" s="75" t="s">
        <v>134</v>
      </c>
      <c r="F111" s="74">
        <f>14</f>
        <v>14</v>
      </c>
      <c r="G111" s="74">
        <f>25</f>
        <v>25</v>
      </c>
      <c r="H111" s="102"/>
      <c r="I111" s="102"/>
    </row>
    <row r="112" spans="1:9" ht="15.75" thickBot="1" x14ac:dyDescent="0.3">
      <c r="B112" s="86" t="s">
        <v>135</v>
      </c>
      <c r="C112" s="87">
        <v>2</v>
      </c>
      <c r="D112" s="85"/>
      <c r="E112" s="64"/>
    </row>
    <row r="113" spans="1:7" ht="15.75" thickBot="1" x14ac:dyDescent="0.3">
      <c r="B113" s="88" t="s">
        <v>136</v>
      </c>
      <c r="C113" s="67">
        <v>3</v>
      </c>
      <c r="D113" s="68"/>
      <c r="E113" s="57"/>
    </row>
    <row r="114" spans="1:7" ht="15.75" thickBot="1" x14ac:dyDescent="0.3">
      <c r="B114" s="88" t="s">
        <v>137</v>
      </c>
      <c r="C114" s="67">
        <v>2</v>
      </c>
      <c r="D114" s="68"/>
      <c r="E114" s="57"/>
    </row>
    <row r="115" spans="1:7" ht="15.75" thickBot="1" x14ac:dyDescent="0.3">
      <c r="B115" s="88" t="s">
        <v>138</v>
      </c>
      <c r="C115" s="67">
        <v>2</v>
      </c>
      <c r="D115" s="68"/>
      <c r="E115" s="57"/>
    </row>
    <row r="116" spans="1:7" ht="15.75" thickBot="1" x14ac:dyDescent="0.3">
      <c r="B116" s="88" t="s">
        <v>139</v>
      </c>
      <c r="C116" s="67">
        <v>2</v>
      </c>
      <c r="D116" s="68"/>
      <c r="E116" s="57"/>
    </row>
    <row r="117" spans="1:7" ht="15.75" thickBot="1" x14ac:dyDescent="0.3">
      <c r="B117" s="88" t="s">
        <v>140</v>
      </c>
      <c r="C117" s="67">
        <v>2</v>
      </c>
      <c r="D117" s="68"/>
      <c r="E117" s="57"/>
    </row>
    <row r="118" spans="1:7" ht="15.75" thickBot="1" x14ac:dyDescent="0.3">
      <c r="B118" s="88" t="s">
        <v>141</v>
      </c>
      <c r="C118" s="67">
        <v>3</v>
      </c>
      <c r="D118" s="68"/>
      <c r="E118" s="57"/>
    </row>
    <row r="119" spans="1:7" ht="15.75" thickBot="1" x14ac:dyDescent="0.3">
      <c r="B119" s="88" t="s">
        <v>142</v>
      </c>
      <c r="C119" s="67">
        <v>4</v>
      </c>
      <c r="D119" s="68"/>
      <c r="E119" s="57"/>
    </row>
    <row r="120" spans="1:7" ht="30.75" thickBot="1" x14ac:dyDescent="0.3">
      <c r="B120" s="88" t="s">
        <v>143</v>
      </c>
      <c r="C120" s="67">
        <v>1</v>
      </c>
      <c r="D120" s="68"/>
      <c r="E120" s="57"/>
    </row>
    <row r="121" spans="1:7" ht="15.75" thickBot="1" x14ac:dyDescent="0.3">
      <c r="B121" s="88" t="s">
        <v>144</v>
      </c>
      <c r="C121" s="67">
        <v>1</v>
      </c>
      <c r="D121" s="68"/>
      <c r="E121" s="57"/>
    </row>
    <row r="122" spans="1:7" ht="16.5" thickBot="1" x14ac:dyDescent="0.3">
      <c r="A122" s="73" t="s">
        <v>145</v>
      </c>
      <c r="B122" s="74"/>
      <c r="C122" s="74"/>
      <c r="D122" s="89" t="s">
        <v>146</v>
      </c>
      <c r="E122" s="75" t="s">
        <v>147</v>
      </c>
      <c r="F122" s="9">
        <f>8</f>
        <v>8</v>
      </c>
      <c r="G122" s="9">
        <v>16</v>
      </c>
    </row>
    <row r="123" spans="1:7" ht="16.5" thickTop="1" thickBot="1" x14ac:dyDescent="0.3">
      <c r="B123" s="52" t="s">
        <v>148</v>
      </c>
      <c r="C123" s="53"/>
      <c r="D123" s="54" t="s">
        <v>53</v>
      </c>
      <c r="E123" s="54" t="s">
        <v>53</v>
      </c>
    </row>
    <row r="124" spans="1:7" ht="15.75" thickBot="1" x14ac:dyDescent="0.3">
      <c r="B124" s="90" t="s">
        <v>149</v>
      </c>
      <c r="C124" s="57">
        <v>2</v>
      </c>
      <c r="D124" s="57"/>
      <c r="E124" s="57"/>
    </row>
    <row r="125" spans="1:7" ht="15.75" thickBot="1" x14ac:dyDescent="0.3">
      <c r="B125" s="90" t="s">
        <v>150</v>
      </c>
      <c r="C125" s="57">
        <v>2</v>
      </c>
      <c r="D125" s="57"/>
      <c r="E125" s="57"/>
    </row>
    <row r="126" spans="1:7" ht="15.75" thickBot="1" x14ac:dyDescent="0.3">
      <c r="B126" s="91" t="s">
        <v>151</v>
      </c>
      <c r="C126" s="65"/>
      <c r="D126" s="61" t="s">
        <v>57</v>
      </c>
      <c r="E126" s="61" t="s">
        <v>152</v>
      </c>
    </row>
    <row r="127" spans="1:7" ht="15.75" thickBot="1" x14ac:dyDescent="0.3">
      <c r="B127" s="90" t="s">
        <v>153</v>
      </c>
      <c r="C127" s="57">
        <v>4</v>
      </c>
      <c r="D127" s="92"/>
      <c r="E127" s="92"/>
    </row>
    <row r="128" spans="1:7" ht="15.75" thickBot="1" x14ac:dyDescent="0.3">
      <c r="B128" s="91" t="s">
        <v>154</v>
      </c>
      <c r="C128" s="65"/>
      <c r="D128" s="61" t="s">
        <v>61</v>
      </c>
      <c r="E128" s="61" t="s">
        <v>99</v>
      </c>
    </row>
    <row r="129" spans="1:7" ht="15.75" thickBot="1" x14ac:dyDescent="0.3">
      <c r="B129" s="90" t="s">
        <v>155</v>
      </c>
      <c r="C129" s="57">
        <v>2</v>
      </c>
      <c r="D129" s="92"/>
      <c r="E129" s="92"/>
    </row>
    <row r="130" spans="1:7" ht="16.5" thickBot="1" x14ac:dyDescent="0.3">
      <c r="A130" s="74" t="s">
        <v>156</v>
      </c>
      <c r="B130" s="74"/>
      <c r="C130" s="74"/>
      <c r="D130" s="89" t="s">
        <v>157</v>
      </c>
      <c r="E130" s="75" t="s">
        <v>157</v>
      </c>
      <c r="F130" s="9">
        <v>18</v>
      </c>
      <c r="G130" s="9">
        <v>28</v>
      </c>
    </row>
    <row r="131" spans="1:7" ht="15.75" thickBot="1" x14ac:dyDescent="0.3">
      <c r="B131" s="29" t="s">
        <v>158</v>
      </c>
      <c r="C131" s="93"/>
      <c r="D131" s="94" t="s">
        <v>57</v>
      </c>
      <c r="E131" s="95" t="s">
        <v>99</v>
      </c>
    </row>
    <row r="132" spans="1:7" ht="15.75" thickBot="1" x14ac:dyDescent="0.3">
      <c r="B132" s="69" t="s">
        <v>159</v>
      </c>
      <c r="C132" s="96">
        <v>2</v>
      </c>
      <c r="D132" s="68"/>
      <c r="E132" s="57"/>
    </row>
    <row r="133" spans="1:7" ht="15.75" thickBot="1" x14ac:dyDescent="0.3">
      <c r="B133" s="46" t="s">
        <v>160</v>
      </c>
      <c r="C133" s="70"/>
      <c r="D133" s="71" t="s">
        <v>76</v>
      </c>
      <c r="E133" s="61" t="s">
        <v>85</v>
      </c>
    </row>
    <row r="134" spans="1:7" ht="15.75" thickBot="1" x14ac:dyDescent="0.3">
      <c r="B134" s="69" t="s">
        <v>161</v>
      </c>
      <c r="C134" s="96">
        <v>1</v>
      </c>
      <c r="D134" s="68"/>
      <c r="E134" s="57"/>
    </row>
    <row r="135" spans="1:7" ht="15.75" thickBot="1" x14ac:dyDescent="0.3">
      <c r="B135" s="69" t="s">
        <v>162</v>
      </c>
      <c r="C135" s="96">
        <v>4</v>
      </c>
      <c r="D135" s="68"/>
      <c r="E135" s="57"/>
    </row>
    <row r="136" spans="1:7" ht="15.75" thickBot="1" x14ac:dyDescent="0.3">
      <c r="B136" s="46" t="s">
        <v>163</v>
      </c>
      <c r="C136" s="70"/>
      <c r="D136" s="71" t="s">
        <v>56</v>
      </c>
      <c r="E136" s="61" t="s">
        <v>53</v>
      </c>
    </row>
    <row r="137" spans="1:7" ht="15.75" thickBot="1" x14ac:dyDescent="0.3">
      <c r="B137" s="69" t="s">
        <v>164</v>
      </c>
      <c r="C137" s="96">
        <v>1</v>
      </c>
      <c r="D137" s="68"/>
      <c r="E137" s="57"/>
    </row>
    <row r="138" spans="1:7" ht="15.75" thickBot="1" x14ac:dyDescent="0.3">
      <c r="B138" s="69" t="s">
        <v>165</v>
      </c>
      <c r="C138" s="96">
        <v>2</v>
      </c>
      <c r="D138" s="68"/>
      <c r="E138" s="57"/>
    </row>
    <row r="139" spans="1:7" ht="15.75" thickBot="1" x14ac:dyDescent="0.3">
      <c r="B139" s="69" t="s">
        <v>166</v>
      </c>
      <c r="C139" s="96">
        <v>2</v>
      </c>
      <c r="D139" s="68"/>
      <c r="E139" s="57"/>
    </row>
  </sheetData>
  <mergeCells count="7">
    <mergeCell ref="B2:B3"/>
    <mergeCell ref="C2:C3"/>
    <mergeCell ref="D2:E2"/>
    <mergeCell ref="B37:B38"/>
    <mergeCell ref="C37:C38"/>
    <mergeCell ref="D37:D38"/>
    <mergeCell ref="E37:E38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3AC7C6-4576-41DD-A1B1-C6222A8A4E18}">
  <dimension ref="A1:V594"/>
  <sheetViews>
    <sheetView tabSelected="1" topLeftCell="A314" zoomScale="110" zoomScaleNormal="110" workbookViewId="0">
      <selection activeCell="O583" sqref="O583"/>
    </sheetView>
  </sheetViews>
  <sheetFormatPr defaultRowHeight="15" outlineLevelRow="1" x14ac:dyDescent="0.25"/>
  <cols>
    <col min="1" max="1" width="9" style="110"/>
    <col min="2" max="2" width="40" style="113" customWidth="1"/>
    <col min="4" max="4" width="48.125" customWidth="1"/>
    <col min="6" max="6" width="4.75" style="190" customWidth="1"/>
    <col min="7" max="11" width="5.875" style="124" customWidth="1"/>
    <col min="12" max="14" width="5.25" customWidth="1"/>
    <col min="15" max="15" width="5.125" customWidth="1"/>
    <col min="16" max="16" width="6" customWidth="1"/>
    <col min="17" max="17" width="5.125" customWidth="1"/>
    <col min="18" max="19" width="5.75" customWidth="1"/>
    <col min="20" max="20" width="4.5" customWidth="1"/>
    <col min="21" max="21" width="5.625" style="7" customWidth="1"/>
  </cols>
  <sheetData>
    <row r="1" spans="1:21" ht="15.75" thickBot="1" x14ac:dyDescent="0.3">
      <c r="G1" s="280" t="s">
        <v>1142</v>
      </c>
      <c r="H1" s="281"/>
      <c r="I1" s="281"/>
      <c r="J1" s="281"/>
      <c r="K1" s="281"/>
      <c r="L1" s="281"/>
      <c r="M1" s="282"/>
      <c r="O1" s="311" t="s">
        <v>1143</v>
      </c>
      <c r="P1" s="312"/>
      <c r="Q1" s="312"/>
      <c r="R1" s="312"/>
      <c r="S1" s="268"/>
      <c r="T1" s="269"/>
      <c r="U1" s="270"/>
    </row>
    <row r="2" spans="1:21" ht="62.25" customHeight="1" thickBot="1" x14ac:dyDescent="0.25">
      <c r="A2" s="114" t="s">
        <v>1125</v>
      </c>
      <c r="B2" s="115" t="s">
        <v>1126</v>
      </c>
      <c r="C2" s="116" t="s">
        <v>1127</v>
      </c>
      <c r="D2" s="117" t="s">
        <v>1128</v>
      </c>
      <c r="E2" s="116" t="s">
        <v>1129</v>
      </c>
      <c r="G2" s="229" t="s">
        <v>3</v>
      </c>
      <c r="H2" s="230"/>
      <c r="I2" s="231" t="s">
        <v>4</v>
      </c>
      <c r="J2" s="232"/>
      <c r="K2" s="220"/>
      <c r="L2" s="272" t="s">
        <v>1133</v>
      </c>
      <c r="M2" s="273"/>
      <c r="O2" s="229" t="s">
        <v>3</v>
      </c>
      <c r="P2" s="230"/>
      <c r="Q2" s="231" t="s">
        <v>4</v>
      </c>
      <c r="R2" s="232"/>
      <c r="S2" s="271"/>
      <c r="T2" s="272" t="s">
        <v>1133</v>
      </c>
      <c r="U2" s="273"/>
    </row>
    <row r="3" spans="1:21" ht="15" customHeight="1" thickBot="1" x14ac:dyDescent="0.25">
      <c r="A3" s="114"/>
      <c r="B3" s="115"/>
      <c r="C3" s="116"/>
      <c r="D3" s="117"/>
      <c r="E3" s="116"/>
      <c r="G3" s="274" t="s">
        <v>1130</v>
      </c>
      <c r="H3" s="275" t="s">
        <v>1131</v>
      </c>
      <c r="I3" s="275" t="s">
        <v>1130</v>
      </c>
      <c r="J3" s="276" t="s">
        <v>1131</v>
      </c>
      <c r="K3" s="276"/>
      <c r="L3" s="278" t="s">
        <v>1134</v>
      </c>
      <c r="M3" s="279" t="s">
        <v>1135</v>
      </c>
      <c r="O3" s="274" t="s">
        <v>1130</v>
      </c>
      <c r="P3" s="275" t="s">
        <v>1131</v>
      </c>
      <c r="Q3" s="275" t="s">
        <v>1130</v>
      </c>
      <c r="R3" s="276" t="s">
        <v>1131</v>
      </c>
      <c r="S3" s="277"/>
      <c r="T3" s="278" t="s">
        <v>1134</v>
      </c>
      <c r="U3" s="279" t="s">
        <v>1135</v>
      </c>
    </row>
    <row r="4" spans="1:21" ht="16.5" customHeight="1" x14ac:dyDescent="0.25">
      <c r="A4" s="118"/>
      <c r="B4" s="119"/>
      <c r="C4" s="118"/>
      <c r="D4" s="120"/>
      <c r="E4" s="118"/>
      <c r="G4" s="121"/>
      <c r="H4" s="121"/>
      <c r="I4" s="121"/>
      <c r="J4" s="122"/>
      <c r="K4" s="122"/>
    </row>
    <row r="5" spans="1:21" s="107" customFormat="1" x14ac:dyDescent="0.25">
      <c r="A5" s="109" t="s">
        <v>285</v>
      </c>
      <c r="B5" s="111"/>
      <c r="F5" s="191"/>
      <c r="G5" s="125"/>
      <c r="H5" s="125"/>
      <c r="I5" s="125"/>
      <c r="J5" s="125"/>
      <c r="K5" s="125"/>
      <c r="L5" s="198"/>
      <c r="M5" s="198"/>
      <c r="U5" s="108"/>
    </row>
    <row r="6" spans="1:21" x14ac:dyDescent="0.25">
      <c r="A6" s="130">
        <v>1.1000000000000001</v>
      </c>
      <c r="B6" s="131" t="s">
        <v>174</v>
      </c>
      <c r="C6" s="132"/>
      <c r="D6" s="132"/>
      <c r="E6" s="132"/>
      <c r="G6" s="202">
        <v>6</v>
      </c>
      <c r="H6" s="202">
        <v>9</v>
      </c>
      <c r="I6" s="202">
        <v>12</v>
      </c>
      <c r="J6" s="202">
        <v>18</v>
      </c>
      <c r="L6" s="199">
        <v>18</v>
      </c>
      <c r="M6" s="199">
        <v>27</v>
      </c>
      <c r="O6">
        <f>O7+O11+O15+O19+O22+O25</f>
        <v>3</v>
      </c>
      <c r="P6">
        <f>P7+P11+P15+P19+P22+P25</f>
        <v>7</v>
      </c>
      <c r="Q6">
        <v>2</v>
      </c>
      <c r="R6">
        <v>6</v>
      </c>
    </row>
    <row r="7" spans="1:21" hidden="1" outlineLevel="1" x14ac:dyDescent="0.25">
      <c r="A7" s="243" t="s">
        <v>175</v>
      </c>
      <c r="B7" s="244" t="s">
        <v>176</v>
      </c>
      <c r="C7" s="126" t="s">
        <v>177</v>
      </c>
      <c r="D7" s="126" t="s">
        <v>178</v>
      </c>
      <c r="E7" s="126">
        <v>3</v>
      </c>
      <c r="G7" s="202"/>
      <c r="H7" s="202"/>
      <c r="I7" s="202"/>
      <c r="J7" s="202"/>
      <c r="L7" s="199"/>
      <c r="M7" s="199"/>
      <c r="O7">
        <v>1</v>
      </c>
      <c r="P7">
        <v>2</v>
      </c>
    </row>
    <row r="8" spans="1:21" hidden="1" outlineLevel="1" x14ac:dyDescent="0.25">
      <c r="A8" s="243"/>
      <c r="B8" s="244"/>
      <c r="C8" s="126" t="s">
        <v>179</v>
      </c>
      <c r="D8" s="126" t="s">
        <v>180</v>
      </c>
      <c r="E8" s="126">
        <v>3</v>
      </c>
      <c r="G8" s="202"/>
      <c r="H8" s="202"/>
      <c r="I8" s="202"/>
      <c r="J8" s="202"/>
      <c r="L8" s="199"/>
      <c r="M8" s="199"/>
    </row>
    <row r="9" spans="1:21" hidden="1" outlineLevel="1" x14ac:dyDescent="0.25">
      <c r="A9" s="243"/>
      <c r="B9" s="244"/>
      <c r="C9" s="126" t="s">
        <v>181</v>
      </c>
      <c r="D9" s="126" t="s">
        <v>182</v>
      </c>
      <c r="E9" s="126">
        <v>3</v>
      </c>
      <c r="G9" s="202"/>
      <c r="H9" s="202"/>
      <c r="I9" s="202"/>
      <c r="J9" s="202"/>
      <c r="L9" s="199"/>
      <c r="M9" s="199"/>
    </row>
    <row r="10" spans="1:21" hidden="1" outlineLevel="1" x14ac:dyDescent="0.25">
      <c r="A10" s="243"/>
      <c r="B10" s="244"/>
      <c r="C10" s="127" t="s">
        <v>183</v>
      </c>
      <c r="D10" s="127" t="s">
        <v>184</v>
      </c>
      <c r="E10" s="127">
        <v>3</v>
      </c>
      <c r="G10" s="202"/>
      <c r="H10" s="202"/>
      <c r="I10" s="202"/>
      <c r="J10" s="202"/>
      <c r="L10" s="199"/>
      <c r="M10" s="199"/>
    </row>
    <row r="11" spans="1:21" hidden="1" outlineLevel="1" x14ac:dyDescent="0.25">
      <c r="A11" s="266" t="s">
        <v>185</v>
      </c>
      <c r="B11" s="267" t="s">
        <v>186</v>
      </c>
      <c r="C11" s="127" t="s">
        <v>187</v>
      </c>
      <c r="D11" s="127" t="s">
        <v>188</v>
      </c>
      <c r="E11" s="127">
        <v>3</v>
      </c>
      <c r="G11" s="202"/>
      <c r="H11" s="202"/>
      <c r="I11" s="202"/>
      <c r="J11" s="202"/>
      <c r="L11" s="199"/>
      <c r="M11" s="199"/>
      <c r="O11">
        <v>0.5</v>
      </c>
      <c r="P11">
        <v>1.5</v>
      </c>
    </row>
    <row r="12" spans="1:21" hidden="1" outlineLevel="1" x14ac:dyDescent="0.25">
      <c r="A12" s="266"/>
      <c r="B12" s="267"/>
      <c r="C12" s="127" t="s">
        <v>189</v>
      </c>
      <c r="D12" s="127" t="s">
        <v>190</v>
      </c>
      <c r="E12" s="127">
        <v>3</v>
      </c>
      <c r="G12" s="202"/>
      <c r="H12" s="202"/>
      <c r="I12" s="202"/>
      <c r="J12" s="202"/>
      <c r="L12" s="199"/>
      <c r="M12" s="199"/>
    </row>
    <row r="13" spans="1:21" hidden="1" outlineLevel="1" x14ac:dyDescent="0.25">
      <c r="A13" s="266"/>
      <c r="B13" s="267"/>
      <c r="C13" s="127" t="s">
        <v>191</v>
      </c>
      <c r="D13" s="127" t="s">
        <v>192</v>
      </c>
      <c r="E13" s="127">
        <v>3</v>
      </c>
      <c r="G13" s="202"/>
      <c r="H13" s="202"/>
      <c r="I13" s="202"/>
      <c r="J13" s="202"/>
      <c r="L13" s="199"/>
      <c r="M13" s="199"/>
    </row>
    <row r="14" spans="1:21" hidden="1" outlineLevel="1" x14ac:dyDescent="0.25">
      <c r="A14" s="266"/>
      <c r="B14" s="267"/>
      <c r="C14" s="127" t="s">
        <v>193</v>
      </c>
      <c r="D14" s="127" t="s">
        <v>194</v>
      </c>
      <c r="E14" s="127"/>
      <c r="G14" s="202"/>
      <c r="H14" s="202"/>
      <c r="I14" s="202"/>
      <c r="J14" s="202"/>
      <c r="L14" s="199"/>
      <c r="M14" s="199"/>
    </row>
    <row r="15" spans="1:21" hidden="1" outlineLevel="1" x14ac:dyDescent="0.25">
      <c r="A15" s="266" t="s">
        <v>195</v>
      </c>
      <c r="B15" s="267" t="s">
        <v>196</v>
      </c>
      <c r="C15" s="127" t="s">
        <v>197</v>
      </c>
      <c r="D15" s="127" t="s">
        <v>198</v>
      </c>
      <c r="E15" s="127">
        <v>3</v>
      </c>
      <c r="G15" s="202"/>
      <c r="H15" s="202"/>
      <c r="I15" s="202"/>
      <c r="J15" s="202"/>
      <c r="L15" s="199"/>
      <c r="M15" s="199"/>
      <c r="O15">
        <v>0.5</v>
      </c>
      <c r="P15">
        <v>1.5</v>
      </c>
    </row>
    <row r="16" spans="1:21" hidden="1" outlineLevel="1" x14ac:dyDescent="0.25">
      <c r="A16" s="266"/>
      <c r="B16" s="267"/>
      <c r="C16" s="127" t="s">
        <v>199</v>
      </c>
      <c r="D16" s="127" t="s">
        <v>200</v>
      </c>
      <c r="E16" s="127">
        <v>3</v>
      </c>
      <c r="G16" s="202"/>
      <c r="H16" s="202"/>
      <c r="I16" s="202"/>
      <c r="J16" s="202"/>
      <c r="L16" s="199"/>
      <c r="M16" s="199"/>
    </row>
    <row r="17" spans="1:18" hidden="1" outlineLevel="1" x14ac:dyDescent="0.25">
      <c r="A17" s="266"/>
      <c r="B17" s="267"/>
      <c r="C17" s="127" t="s">
        <v>201</v>
      </c>
      <c r="D17" s="127" t="s">
        <v>202</v>
      </c>
      <c r="E17" s="127">
        <v>3</v>
      </c>
      <c r="G17" s="202"/>
      <c r="H17" s="202"/>
      <c r="I17" s="202"/>
      <c r="J17" s="202"/>
      <c r="L17" s="199"/>
      <c r="M17" s="199"/>
    </row>
    <row r="18" spans="1:18" hidden="1" outlineLevel="1" x14ac:dyDescent="0.25">
      <c r="A18" s="266"/>
      <c r="B18" s="267"/>
      <c r="C18" s="127" t="s">
        <v>203</v>
      </c>
      <c r="D18" s="127" t="s">
        <v>204</v>
      </c>
      <c r="E18" s="127"/>
      <c r="G18" s="202"/>
      <c r="H18" s="202"/>
      <c r="I18" s="202"/>
      <c r="J18" s="202"/>
      <c r="L18" s="199"/>
      <c r="M18" s="199"/>
    </row>
    <row r="19" spans="1:18" hidden="1" outlineLevel="1" x14ac:dyDescent="0.25">
      <c r="A19" s="266" t="s">
        <v>205</v>
      </c>
      <c r="B19" s="267" t="s">
        <v>206</v>
      </c>
      <c r="C19" s="127" t="s">
        <v>207</v>
      </c>
      <c r="D19" s="127" t="s">
        <v>208</v>
      </c>
      <c r="E19" s="127">
        <v>3</v>
      </c>
      <c r="G19" s="202"/>
      <c r="H19" s="202"/>
      <c r="I19" s="202"/>
      <c r="J19" s="202"/>
      <c r="L19" s="199"/>
      <c r="M19" s="199"/>
      <c r="O19">
        <v>0.25</v>
      </c>
      <c r="P19">
        <v>0.5</v>
      </c>
    </row>
    <row r="20" spans="1:18" hidden="1" outlineLevel="1" x14ac:dyDescent="0.25">
      <c r="A20" s="266"/>
      <c r="B20" s="267"/>
      <c r="C20" s="127" t="s">
        <v>209</v>
      </c>
      <c r="D20" s="127" t="s">
        <v>210</v>
      </c>
      <c r="E20" s="127">
        <v>3</v>
      </c>
      <c r="G20" s="202"/>
      <c r="H20" s="202"/>
      <c r="I20" s="202"/>
      <c r="J20" s="202"/>
      <c r="L20" s="199"/>
      <c r="M20" s="199"/>
    </row>
    <row r="21" spans="1:18" hidden="1" outlineLevel="1" x14ac:dyDescent="0.25">
      <c r="A21" s="266"/>
      <c r="B21" s="267"/>
      <c r="C21" s="127" t="s">
        <v>211</v>
      </c>
      <c r="D21" s="127" t="s">
        <v>212</v>
      </c>
      <c r="E21" s="127">
        <v>3</v>
      </c>
      <c r="G21" s="202"/>
      <c r="H21" s="202"/>
      <c r="I21" s="202"/>
      <c r="J21" s="202"/>
      <c r="L21" s="199"/>
      <c r="M21" s="199"/>
    </row>
    <row r="22" spans="1:18" hidden="1" outlineLevel="1" x14ac:dyDescent="0.25">
      <c r="A22" s="266" t="s">
        <v>213</v>
      </c>
      <c r="B22" s="267" t="s">
        <v>214</v>
      </c>
      <c r="C22" s="127" t="s">
        <v>215</v>
      </c>
      <c r="D22" s="127" t="s">
        <v>216</v>
      </c>
      <c r="E22" s="127">
        <v>3</v>
      </c>
      <c r="G22" s="202"/>
      <c r="H22" s="202"/>
      <c r="I22" s="202"/>
      <c r="J22" s="202"/>
      <c r="L22" s="199"/>
      <c r="M22" s="199"/>
      <c r="O22">
        <v>0.5</v>
      </c>
      <c r="P22">
        <v>1</v>
      </c>
    </row>
    <row r="23" spans="1:18" hidden="1" outlineLevel="1" x14ac:dyDescent="0.25">
      <c r="A23" s="266"/>
      <c r="B23" s="267"/>
      <c r="C23" s="127" t="s">
        <v>217</v>
      </c>
      <c r="D23" s="127" t="s">
        <v>218</v>
      </c>
      <c r="E23" s="127">
        <v>3</v>
      </c>
      <c r="G23" s="202"/>
      <c r="H23" s="202"/>
      <c r="I23" s="202"/>
      <c r="J23" s="202"/>
      <c r="L23" s="199"/>
      <c r="M23" s="199"/>
    </row>
    <row r="24" spans="1:18" hidden="1" outlineLevel="1" x14ac:dyDescent="0.25">
      <c r="A24" s="266"/>
      <c r="B24" s="267"/>
      <c r="C24" s="127" t="s">
        <v>219</v>
      </c>
      <c r="D24" s="127" t="s">
        <v>220</v>
      </c>
      <c r="E24" s="127">
        <v>3</v>
      </c>
      <c r="G24" s="202"/>
      <c r="H24" s="202"/>
      <c r="I24" s="202"/>
      <c r="J24" s="202"/>
      <c r="L24" s="199"/>
      <c r="M24" s="199"/>
    </row>
    <row r="25" spans="1:18" hidden="1" outlineLevel="1" x14ac:dyDescent="0.25">
      <c r="A25" s="266" t="s">
        <v>221</v>
      </c>
      <c r="B25" s="267" t="s">
        <v>222</v>
      </c>
      <c r="C25" s="127" t="s">
        <v>223</v>
      </c>
      <c r="D25" s="127" t="s">
        <v>224</v>
      </c>
      <c r="E25" s="127">
        <v>3</v>
      </c>
      <c r="G25" s="202"/>
      <c r="H25" s="202"/>
      <c r="I25" s="202"/>
      <c r="J25" s="202"/>
      <c r="L25" s="199"/>
      <c r="M25" s="199"/>
      <c r="O25">
        <v>0.25</v>
      </c>
      <c r="P25">
        <v>0.5</v>
      </c>
    </row>
    <row r="26" spans="1:18" hidden="1" outlineLevel="1" x14ac:dyDescent="0.25">
      <c r="A26" s="266"/>
      <c r="B26" s="267"/>
      <c r="C26" s="127" t="s">
        <v>225</v>
      </c>
      <c r="D26" s="127" t="s">
        <v>226</v>
      </c>
      <c r="E26" s="127">
        <v>3</v>
      </c>
      <c r="G26" s="202"/>
      <c r="H26" s="202"/>
      <c r="I26" s="202"/>
      <c r="J26" s="202"/>
      <c r="L26" s="199"/>
      <c r="M26" s="199"/>
    </row>
    <row r="27" spans="1:18" collapsed="1" x14ac:dyDescent="0.25">
      <c r="A27" s="130">
        <v>1.2</v>
      </c>
      <c r="B27" s="131" t="s">
        <v>227</v>
      </c>
      <c r="C27" s="133"/>
      <c r="D27" s="133"/>
      <c r="E27" s="133"/>
      <c r="G27" s="202">
        <v>8</v>
      </c>
      <c r="H27" s="202">
        <v>12</v>
      </c>
      <c r="I27" s="202">
        <v>16</v>
      </c>
      <c r="J27" s="202">
        <v>20</v>
      </c>
      <c r="L27" s="199">
        <v>24</v>
      </c>
      <c r="M27" s="199">
        <v>32</v>
      </c>
      <c r="O27">
        <f>O28+O30</f>
        <v>4</v>
      </c>
      <c r="P27">
        <f t="shared" ref="P27:R27" si="0">P28+P30</f>
        <v>7</v>
      </c>
      <c r="Q27">
        <f t="shared" si="0"/>
        <v>8</v>
      </c>
      <c r="R27">
        <f t="shared" si="0"/>
        <v>12</v>
      </c>
    </row>
    <row r="28" spans="1:18" ht="25.5" hidden="1" outlineLevel="1" x14ac:dyDescent="0.25">
      <c r="A28" s="245" t="s">
        <v>228</v>
      </c>
      <c r="B28" s="205" t="s">
        <v>229</v>
      </c>
      <c r="C28" s="157" t="s">
        <v>230</v>
      </c>
      <c r="D28" s="157" t="s">
        <v>231</v>
      </c>
      <c r="E28" s="157">
        <v>4</v>
      </c>
      <c r="G28" s="202"/>
      <c r="H28" s="202"/>
      <c r="I28" s="202"/>
      <c r="J28" s="202"/>
      <c r="L28" s="199"/>
      <c r="M28" s="199"/>
      <c r="O28">
        <v>2</v>
      </c>
      <c r="P28">
        <v>4</v>
      </c>
      <c r="Q28">
        <v>4</v>
      </c>
      <c r="R28">
        <v>6</v>
      </c>
    </row>
    <row r="29" spans="1:18" hidden="1" outlineLevel="1" x14ac:dyDescent="0.25">
      <c r="A29" s="246"/>
      <c r="B29" s="206"/>
      <c r="C29" s="157" t="s">
        <v>232</v>
      </c>
      <c r="D29" s="157" t="s">
        <v>233</v>
      </c>
      <c r="E29" s="157">
        <v>4</v>
      </c>
      <c r="G29" s="202"/>
      <c r="H29" s="202"/>
      <c r="I29" s="202"/>
      <c r="J29" s="202"/>
      <c r="L29" s="199"/>
      <c r="M29" s="199"/>
    </row>
    <row r="30" spans="1:18" hidden="1" outlineLevel="1" x14ac:dyDescent="0.25">
      <c r="A30" s="250" t="s">
        <v>234</v>
      </c>
      <c r="B30" s="262" t="s">
        <v>235</v>
      </c>
      <c r="C30" s="157" t="s">
        <v>236</v>
      </c>
      <c r="D30" s="157" t="s">
        <v>237</v>
      </c>
      <c r="E30" s="157">
        <v>4</v>
      </c>
      <c r="G30" s="202"/>
      <c r="H30" s="202"/>
      <c r="I30" s="202"/>
      <c r="J30" s="202"/>
      <c r="L30" s="199"/>
      <c r="M30" s="199"/>
      <c r="O30">
        <v>2</v>
      </c>
      <c r="P30">
        <v>3</v>
      </c>
      <c r="Q30">
        <v>4</v>
      </c>
      <c r="R30">
        <v>6</v>
      </c>
    </row>
    <row r="31" spans="1:18" hidden="1" outlineLevel="1" x14ac:dyDescent="0.25">
      <c r="A31" s="250"/>
      <c r="B31" s="262"/>
      <c r="C31" s="157" t="s">
        <v>238</v>
      </c>
      <c r="D31" s="157" t="s">
        <v>239</v>
      </c>
      <c r="E31" s="157">
        <v>4</v>
      </c>
      <c r="G31" s="202"/>
      <c r="H31" s="202"/>
      <c r="I31" s="202"/>
      <c r="J31" s="202"/>
      <c r="L31" s="199"/>
      <c r="M31" s="199"/>
    </row>
    <row r="32" spans="1:18" hidden="1" outlineLevel="1" x14ac:dyDescent="0.25">
      <c r="A32" s="250"/>
      <c r="B32" s="262"/>
      <c r="C32" s="157" t="s">
        <v>240</v>
      </c>
      <c r="D32" s="157" t="s">
        <v>241</v>
      </c>
      <c r="E32" s="157">
        <v>4</v>
      </c>
      <c r="G32" s="202"/>
      <c r="H32" s="202"/>
      <c r="I32" s="202"/>
      <c r="J32" s="202"/>
      <c r="L32" s="199"/>
      <c r="M32" s="199"/>
    </row>
    <row r="33" spans="1:18" ht="25.5" hidden="1" outlineLevel="1" x14ac:dyDescent="0.25">
      <c r="A33" s="250"/>
      <c r="B33" s="262"/>
      <c r="C33" s="157" t="s">
        <v>242</v>
      </c>
      <c r="D33" s="157" t="s">
        <v>243</v>
      </c>
      <c r="E33" s="157">
        <v>4</v>
      </c>
      <c r="G33" s="202"/>
      <c r="H33" s="202"/>
      <c r="I33" s="202"/>
      <c r="J33" s="202"/>
      <c r="L33" s="199"/>
      <c r="M33" s="199"/>
    </row>
    <row r="34" spans="1:18" hidden="1" outlineLevel="1" x14ac:dyDescent="0.25">
      <c r="A34" s="250"/>
      <c r="B34" s="262"/>
      <c r="C34" s="157" t="s">
        <v>244</v>
      </c>
      <c r="D34" s="157" t="s">
        <v>245</v>
      </c>
      <c r="E34" s="157">
        <v>4</v>
      </c>
      <c r="G34" s="202"/>
      <c r="H34" s="202"/>
      <c r="I34" s="202"/>
      <c r="J34" s="202"/>
      <c r="L34" s="199"/>
      <c r="M34" s="199"/>
    </row>
    <row r="35" spans="1:18" hidden="1" outlineLevel="1" x14ac:dyDescent="0.25">
      <c r="A35" s="250"/>
      <c r="B35" s="262"/>
      <c r="C35" s="157" t="s">
        <v>246</v>
      </c>
      <c r="D35" s="157" t="s">
        <v>247</v>
      </c>
      <c r="E35" s="157">
        <v>4</v>
      </c>
      <c r="G35" s="202"/>
      <c r="H35" s="202"/>
      <c r="I35" s="202"/>
      <c r="J35" s="202"/>
      <c r="L35" s="199"/>
      <c r="M35" s="199"/>
    </row>
    <row r="36" spans="1:18" collapsed="1" x14ac:dyDescent="0.25">
      <c r="A36" s="130">
        <v>1.3</v>
      </c>
      <c r="B36" s="131" t="s">
        <v>22</v>
      </c>
      <c r="C36" s="132"/>
      <c r="D36" s="132"/>
      <c r="E36" s="132"/>
      <c r="G36" s="202">
        <v>9</v>
      </c>
      <c r="H36" s="202">
        <v>12</v>
      </c>
      <c r="I36" s="202">
        <v>16</v>
      </c>
      <c r="J36" s="202">
        <v>20</v>
      </c>
      <c r="L36" s="199">
        <v>25</v>
      </c>
      <c r="M36" s="199">
        <v>32</v>
      </c>
      <c r="O36">
        <v>1</v>
      </c>
      <c r="P36">
        <v>3</v>
      </c>
      <c r="Q36">
        <v>1</v>
      </c>
      <c r="R36">
        <v>2</v>
      </c>
    </row>
    <row r="37" spans="1:18" hidden="1" outlineLevel="1" x14ac:dyDescent="0.25">
      <c r="A37" s="243" t="s">
        <v>248</v>
      </c>
      <c r="B37" s="244" t="s">
        <v>249</v>
      </c>
      <c r="C37" s="126" t="s">
        <v>250</v>
      </c>
      <c r="D37" s="126" t="s">
        <v>251</v>
      </c>
      <c r="E37" s="126">
        <v>3</v>
      </c>
      <c r="G37" s="202"/>
      <c r="H37" s="202"/>
      <c r="I37" s="202"/>
      <c r="J37" s="202"/>
      <c r="L37" s="199"/>
      <c r="M37" s="199"/>
    </row>
    <row r="38" spans="1:18" hidden="1" outlineLevel="1" x14ac:dyDescent="0.25">
      <c r="A38" s="243"/>
      <c r="B38" s="244"/>
      <c r="C38" s="126" t="s">
        <v>252</v>
      </c>
      <c r="D38" s="126" t="s">
        <v>253</v>
      </c>
      <c r="E38" s="126">
        <v>3</v>
      </c>
      <c r="G38" s="202"/>
      <c r="H38" s="202"/>
      <c r="I38" s="202"/>
      <c r="J38" s="202"/>
      <c r="L38" s="199"/>
      <c r="M38" s="199"/>
    </row>
    <row r="39" spans="1:18" hidden="1" outlineLevel="1" x14ac:dyDescent="0.25">
      <c r="A39" s="243"/>
      <c r="B39" s="244"/>
      <c r="C39" s="126" t="s">
        <v>254</v>
      </c>
      <c r="D39" s="126" t="s">
        <v>255</v>
      </c>
      <c r="E39" s="126">
        <v>3</v>
      </c>
      <c r="G39" s="202"/>
      <c r="H39" s="202"/>
      <c r="I39" s="202"/>
      <c r="J39" s="202"/>
      <c r="L39" s="199"/>
      <c r="M39" s="199"/>
    </row>
    <row r="40" spans="1:18" hidden="1" outlineLevel="1" x14ac:dyDescent="0.25">
      <c r="A40" s="243"/>
      <c r="B40" s="244"/>
      <c r="C40" s="126" t="s">
        <v>256</v>
      </c>
      <c r="D40" s="126" t="s">
        <v>257</v>
      </c>
      <c r="E40" s="126">
        <v>3</v>
      </c>
      <c r="G40" s="202"/>
      <c r="H40" s="202"/>
      <c r="I40" s="202"/>
      <c r="J40" s="202"/>
      <c r="L40" s="199"/>
      <c r="M40" s="199"/>
    </row>
    <row r="41" spans="1:18" hidden="1" outlineLevel="1" x14ac:dyDescent="0.25">
      <c r="A41" s="243"/>
      <c r="B41" s="244"/>
      <c r="C41" s="126" t="s">
        <v>258</v>
      </c>
      <c r="D41" s="126" t="s">
        <v>259</v>
      </c>
      <c r="E41" s="126">
        <v>3</v>
      </c>
      <c r="G41" s="202"/>
      <c r="H41" s="202"/>
      <c r="I41" s="202"/>
      <c r="J41" s="202"/>
      <c r="L41" s="199"/>
      <c r="M41" s="199"/>
    </row>
    <row r="42" spans="1:18" hidden="1" outlineLevel="1" x14ac:dyDescent="0.25">
      <c r="A42" s="243" t="s">
        <v>260</v>
      </c>
      <c r="B42" s="244" t="s">
        <v>261</v>
      </c>
      <c r="C42" s="126" t="s">
        <v>262</v>
      </c>
      <c r="D42" s="126" t="s">
        <v>263</v>
      </c>
      <c r="E42" s="126">
        <v>3</v>
      </c>
      <c r="G42" s="202"/>
      <c r="H42" s="202"/>
      <c r="I42" s="202"/>
      <c r="J42" s="202"/>
      <c r="L42" s="199"/>
      <c r="M42" s="199"/>
    </row>
    <row r="43" spans="1:18" hidden="1" outlineLevel="1" x14ac:dyDescent="0.25">
      <c r="A43" s="243"/>
      <c r="B43" s="244"/>
      <c r="C43" s="126" t="s">
        <v>264</v>
      </c>
      <c r="D43" s="126" t="s">
        <v>265</v>
      </c>
      <c r="E43" s="126">
        <v>2</v>
      </c>
      <c r="G43" s="202"/>
      <c r="H43" s="202"/>
      <c r="I43" s="202"/>
      <c r="J43" s="202"/>
      <c r="L43" s="199"/>
      <c r="M43" s="199"/>
    </row>
    <row r="44" spans="1:18" hidden="1" outlineLevel="1" x14ac:dyDescent="0.25">
      <c r="A44" s="243"/>
      <c r="B44" s="244"/>
      <c r="C44" s="126" t="s">
        <v>266</v>
      </c>
      <c r="D44" s="126" t="s">
        <v>267</v>
      </c>
      <c r="E44" s="126">
        <v>2</v>
      </c>
      <c r="G44" s="202"/>
      <c r="H44" s="202"/>
      <c r="I44" s="202"/>
      <c r="J44" s="202"/>
      <c r="L44" s="199"/>
      <c r="M44" s="199"/>
    </row>
    <row r="45" spans="1:18" hidden="1" outlineLevel="1" x14ac:dyDescent="0.25">
      <c r="A45" s="243"/>
      <c r="B45" s="244"/>
      <c r="C45" s="126" t="s">
        <v>268</v>
      </c>
      <c r="D45" s="126" t="s">
        <v>269</v>
      </c>
      <c r="E45" s="126">
        <v>2</v>
      </c>
      <c r="G45" s="202"/>
      <c r="H45" s="202"/>
      <c r="I45" s="202"/>
      <c r="J45" s="202"/>
      <c r="L45" s="199"/>
      <c r="M45" s="199"/>
    </row>
    <row r="46" spans="1:18" collapsed="1" x14ac:dyDescent="0.25">
      <c r="A46" s="130">
        <v>1.4</v>
      </c>
      <c r="B46" s="131" t="s">
        <v>27</v>
      </c>
      <c r="C46" s="132"/>
      <c r="D46" s="132"/>
      <c r="E46" s="132"/>
      <c r="G46" s="202">
        <v>8</v>
      </c>
      <c r="H46" s="202">
        <v>12</v>
      </c>
      <c r="I46" s="202">
        <v>16</v>
      </c>
      <c r="J46" s="202">
        <v>20</v>
      </c>
      <c r="L46" s="199">
        <v>24</v>
      </c>
      <c r="M46" s="199">
        <v>32</v>
      </c>
      <c r="O46">
        <v>0.5</v>
      </c>
      <c r="P46">
        <v>1</v>
      </c>
      <c r="Q46">
        <v>0.5</v>
      </c>
      <c r="R46">
        <v>1</v>
      </c>
    </row>
    <row r="47" spans="1:18" hidden="1" outlineLevel="1" x14ac:dyDescent="0.25">
      <c r="A47" s="243" t="s">
        <v>270</v>
      </c>
      <c r="B47" s="244" t="s">
        <v>271</v>
      </c>
      <c r="C47" s="126" t="s">
        <v>272</v>
      </c>
      <c r="D47" s="126" t="s">
        <v>273</v>
      </c>
      <c r="E47" s="126">
        <v>4</v>
      </c>
      <c r="G47" s="202"/>
      <c r="H47" s="202"/>
      <c r="I47" s="202"/>
      <c r="J47" s="202"/>
      <c r="L47" s="199"/>
      <c r="M47" s="199"/>
    </row>
    <row r="48" spans="1:18" hidden="1" outlineLevel="1" x14ac:dyDescent="0.25">
      <c r="A48" s="243"/>
      <c r="B48" s="244"/>
      <c r="C48" s="126" t="s">
        <v>274</v>
      </c>
      <c r="D48" s="126" t="s">
        <v>275</v>
      </c>
      <c r="E48" s="126">
        <v>4</v>
      </c>
      <c r="G48" s="202"/>
      <c r="H48" s="202"/>
      <c r="I48" s="202"/>
      <c r="J48" s="202"/>
      <c r="L48" s="199"/>
      <c r="M48" s="199"/>
    </row>
    <row r="49" spans="1:21" collapsed="1" x14ac:dyDescent="0.25">
      <c r="A49" s="130">
        <v>1.5</v>
      </c>
      <c r="B49" s="131" t="s">
        <v>276</v>
      </c>
      <c r="C49" s="132"/>
      <c r="D49" s="132"/>
      <c r="E49" s="132"/>
      <c r="G49" s="202">
        <v>9</v>
      </c>
      <c r="H49" s="202">
        <v>12</v>
      </c>
      <c r="I49" s="202">
        <v>18</v>
      </c>
      <c r="J49" s="202">
        <v>20</v>
      </c>
      <c r="L49" s="199">
        <v>27</v>
      </c>
      <c r="M49" s="199">
        <v>32</v>
      </c>
      <c r="O49">
        <v>1</v>
      </c>
      <c r="P49">
        <v>2</v>
      </c>
      <c r="Q49">
        <v>1</v>
      </c>
      <c r="R49">
        <v>2</v>
      </c>
    </row>
    <row r="50" spans="1:21" hidden="1" outlineLevel="1" x14ac:dyDescent="0.25">
      <c r="A50" s="243" t="s">
        <v>277</v>
      </c>
      <c r="B50" s="244" t="s">
        <v>278</v>
      </c>
      <c r="C50" s="126" t="s">
        <v>279</v>
      </c>
      <c r="D50" s="126" t="s">
        <v>280</v>
      </c>
      <c r="E50" s="126">
        <v>4</v>
      </c>
      <c r="G50" s="202"/>
      <c r="H50" s="202"/>
      <c r="I50" s="202"/>
      <c r="J50" s="202"/>
      <c r="L50" s="200"/>
      <c r="M50" s="200"/>
    </row>
    <row r="51" spans="1:21" hidden="1" outlineLevel="1" x14ac:dyDescent="0.25">
      <c r="A51" s="243"/>
      <c r="B51" s="244"/>
      <c r="C51" s="126" t="s">
        <v>281</v>
      </c>
      <c r="D51" s="126" t="s">
        <v>282</v>
      </c>
      <c r="E51" s="126">
        <v>4</v>
      </c>
      <c r="G51" s="202"/>
      <c r="H51" s="202"/>
      <c r="I51" s="202"/>
      <c r="J51" s="202"/>
      <c r="L51" s="200"/>
      <c r="M51" s="200"/>
    </row>
    <row r="52" spans="1:21" hidden="1" outlineLevel="1" x14ac:dyDescent="0.25">
      <c r="A52" s="243"/>
      <c r="B52" s="244"/>
      <c r="C52" s="126" t="s">
        <v>283</v>
      </c>
      <c r="D52" s="126" t="s">
        <v>284</v>
      </c>
      <c r="E52" s="126">
        <v>4</v>
      </c>
      <c r="G52" s="202"/>
      <c r="H52" s="202"/>
      <c r="I52" s="202"/>
      <c r="J52" s="202"/>
      <c r="L52" s="200"/>
      <c r="M52" s="200"/>
    </row>
    <row r="53" spans="1:21" collapsed="1" x14ac:dyDescent="0.25">
      <c r="A53" s="134"/>
      <c r="B53" s="135"/>
      <c r="C53" s="136"/>
      <c r="D53" s="136"/>
      <c r="E53" s="136"/>
      <c r="F53" s="192" t="s">
        <v>1132</v>
      </c>
      <c r="G53" s="199">
        <f>SUM(G6:G52)</f>
        <v>40</v>
      </c>
      <c r="H53" s="199">
        <f t="shared" ref="H53:J53" si="1">SUM(H6:H52)</f>
        <v>57</v>
      </c>
      <c r="I53" s="199">
        <f t="shared" si="1"/>
        <v>78</v>
      </c>
      <c r="J53" s="199">
        <f t="shared" si="1"/>
        <v>98</v>
      </c>
      <c r="K53" s="137"/>
      <c r="L53" s="199">
        <f>G53+I53</f>
        <v>118</v>
      </c>
      <c r="M53" s="199">
        <f>H53+J53</f>
        <v>155</v>
      </c>
      <c r="O53" s="199">
        <f>SUM(O6:O52)</f>
        <v>16.5</v>
      </c>
      <c r="P53" s="199">
        <f t="shared" ref="P53:R53" si="2">SUM(P6:P52)</f>
        <v>34</v>
      </c>
      <c r="Q53" s="199">
        <f t="shared" si="2"/>
        <v>20.5</v>
      </c>
      <c r="R53" s="199">
        <f t="shared" si="2"/>
        <v>35</v>
      </c>
      <c r="T53" s="199">
        <f>O53+Q53</f>
        <v>37</v>
      </c>
      <c r="U53" s="7">
        <f>P53+R53</f>
        <v>69</v>
      </c>
    </row>
    <row r="54" spans="1:21" x14ac:dyDescent="0.25">
      <c r="G54" s="202"/>
      <c r="H54" s="202"/>
      <c r="I54" s="202"/>
      <c r="J54" s="202"/>
      <c r="L54" s="200"/>
      <c r="M54" s="200"/>
    </row>
    <row r="55" spans="1:21" s="108" customFormat="1" x14ac:dyDescent="0.25">
      <c r="A55" s="109" t="s">
        <v>286</v>
      </c>
      <c r="B55" s="112"/>
      <c r="F55" s="193"/>
      <c r="G55" s="203"/>
      <c r="H55" s="203"/>
      <c r="I55" s="203"/>
      <c r="J55" s="203"/>
      <c r="K55" s="125"/>
      <c r="L55" s="194"/>
      <c r="M55" s="194"/>
    </row>
    <row r="56" spans="1:21" x14ac:dyDescent="0.25">
      <c r="A56" s="130">
        <v>2.1</v>
      </c>
      <c r="B56" s="131" t="s">
        <v>287</v>
      </c>
      <c r="C56" s="132"/>
      <c r="D56" s="132"/>
      <c r="E56" s="132"/>
      <c r="G56" s="202">
        <v>5</v>
      </c>
      <c r="H56" s="202">
        <v>9</v>
      </c>
      <c r="I56" s="202">
        <v>2</v>
      </c>
      <c r="J56" s="202">
        <v>5</v>
      </c>
      <c r="L56" s="199">
        <v>7</v>
      </c>
      <c r="M56" s="199">
        <v>14</v>
      </c>
      <c r="O56">
        <f>O57+O60+O62+O64+O68</f>
        <v>2</v>
      </c>
      <c r="P56">
        <f t="shared" ref="P56:R56" si="3">P57+P60+P62+P64+P68</f>
        <v>4</v>
      </c>
      <c r="Q56">
        <f t="shared" si="3"/>
        <v>0</v>
      </c>
      <c r="R56">
        <f t="shared" si="3"/>
        <v>0</v>
      </c>
    </row>
    <row r="57" spans="1:21" hidden="1" outlineLevel="1" x14ac:dyDescent="0.25">
      <c r="A57" s="243" t="s">
        <v>288</v>
      </c>
      <c r="B57" s="244" t="s">
        <v>289</v>
      </c>
      <c r="C57" s="126" t="s">
        <v>290</v>
      </c>
      <c r="D57" s="126" t="s">
        <v>291</v>
      </c>
      <c r="E57" s="126">
        <v>2</v>
      </c>
      <c r="G57" s="202"/>
      <c r="H57" s="202"/>
      <c r="I57" s="202"/>
      <c r="J57" s="202"/>
      <c r="L57" s="199"/>
      <c r="M57" s="199"/>
      <c r="O57">
        <v>0.5</v>
      </c>
      <c r="P57">
        <v>1</v>
      </c>
    </row>
    <row r="58" spans="1:21" ht="25.5" hidden="1" outlineLevel="1" x14ac:dyDescent="0.25">
      <c r="A58" s="243"/>
      <c r="B58" s="244"/>
      <c r="C58" s="126" t="s">
        <v>292</v>
      </c>
      <c r="D58" s="126" t="s">
        <v>293</v>
      </c>
      <c r="E58" s="126">
        <v>2</v>
      </c>
      <c r="G58" s="202"/>
      <c r="H58" s="202"/>
      <c r="I58" s="202"/>
      <c r="J58" s="202"/>
      <c r="L58" s="199"/>
      <c r="M58" s="199"/>
    </row>
    <row r="59" spans="1:21" hidden="1" outlineLevel="1" x14ac:dyDescent="0.25">
      <c r="A59" s="243"/>
      <c r="B59" s="244"/>
      <c r="C59" s="126" t="s">
        <v>294</v>
      </c>
      <c r="D59" s="126" t="s">
        <v>295</v>
      </c>
      <c r="E59" s="126">
        <v>2</v>
      </c>
      <c r="G59" s="202"/>
      <c r="H59" s="202"/>
      <c r="I59" s="202"/>
      <c r="J59" s="202"/>
      <c r="L59" s="199"/>
      <c r="M59" s="199"/>
    </row>
    <row r="60" spans="1:21" ht="25.5" hidden="1" outlineLevel="1" x14ac:dyDescent="0.25">
      <c r="A60" s="243" t="s">
        <v>296</v>
      </c>
      <c r="B60" s="244" t="s">
        <v>297</v>
      </c>
      <c r="C60" s="126" t="s">
        <v>298</v>
      </c>
      <c r="D60" s="126" t="s">
        <v>299</v>
      </c>
      <c r="E60" s="126">
        <v>3</v>
      </c>
      <c r="G60" s="202"/>
      <c r="H60" s="202"/>
      <c r="I60" s="202"/>
      <c r="J60" s="202"/>
      <c r="L60" s="199"/>
      <c r="M60" s="199"/>
      <c r="O60">
        <v>0.5</v>
      </c>
      <c r="P60">
        <v>1</v>
      </c>
    </row>
    <row r="61" spans="1:21" hidden="1" outlineLevel="1" x14ac:dyDescent="0.25">
      <c r="A61" s="243"/>
      <c r="B61" s="244"/>
      <c r="C61" s="126" t="s">
        <v>300</v>
      </c>
      <c r="D61" s="126" t="s">
        <v>295</v>
      </c>
      <c r="E61" s="126">
        <v>3</v>
      </c>
      <c r="G61" s="202"/>
      <c r="H61" s="202"/>
      <c r="I61" s="202"/>
      <c r="J61" s="202"/>
      <c r="L61" s="199"/>
      <c r="M61" s="199"/>
    </row>
    <row r="62" spans="1:21" hidden="1" outlineLevel="1" x14ac:dyDescent="0.25">
      <c r="A62" s="266" t="s">
        <v>301</v>
      </c>
      <c r="B62" s="267" t="s">
        <v>302</v>
      </c>
      <c r="C62" s="127" t="s">
        <v>303</v>
      </c>
      <c r="D62" s="127" t="s">
        <v>304</v>
      </c>
      <c r="E62" s="127">
        <v>3</v>
      </c>
      <c r="G62" s="202"/>
      <c r="H62" s="202"/>
      <c r="I62" s="202"/>
      <c r="J62" s="202"/>
      <c r="L62" s="199"/>
      <c r="M62" s="199"/>
      <c r="O62">
        <v>0.5</v>
      </c>
      <c r="P62">
        <v>1</v>
      </c>
    </row>
    <row r="63" spans="1:21" hidden="1" outlineLevel="1" x14ac:dyDescent="0.25">
      <c r="A63" s="266"/>
      <c r="B63" s="267"/>
      <c r="C63" s="127" t="s">
        <v>305</v>
      </c>
      <c r="D63" s="127" t="s">
        <v>306</v>
      </c>
      <c r="E63" s="127">
        <v>3</v>
      </c>
      <c r="G63" s="202"/>
      <c r="H63" s="202"/>
      <c r="I63" s="202"/>
      <c r="J63" s="202"/>
      <c r="L63" s="199"/>
      <c r="M63" s="199"/>
    </row>
    <row r="64" spans="1:21" hidden="1" outlineLevel="1" x14ac:dyDescent="0.25">
      <c r="A64" s="266" t="s">
        <v>307</v>
      </c>
      <c r="B64" s="267" t="s">
        <v>308</v>
      </c>
      <c r="C64" s="127" t="s">
        <v>309</v>
      </c>
      <c r="D64" s="127" t="s">
        <v>310</v>
      </c>
      <c r="E64" s="127">
        <v>1</v>
      </c>
      <c r="G64" s="202"/>
      <c r="H64" s="202"/>
      <c r="I64" s="202"/>
      <c r="J64" s="202"/>
      <c r="L64" s="199"/>
      <c r="M64" s="199"/>
      <c r="O64">
        <v>0.25</v>
      </c>
      <c r="P64">
        <v>0.5</v>
      </c>
    </row>
    <row r="65" spans="1:18" ht="25.5" hidden="1" outlineLevel="1" x14ac:dyDescent="0.25">
      <c r="A65" s="266"/>
      <c r="B65" s="267"/>
      <c r="C65" s="127" t="s">
        <v>311</v>
      </c>
      <c r="D65" s="127" t="s">
        <v>312</v>
      </c>
      <c r="E65" s="127">
        <v>1</v>
      </c>
      <c r="G65" s="202"/>
      <c r="H65" s="202"/>
      <c r="I65" s="202"/>
      <c r="J65" s="202"/>
      <c r="L65" s="199"/>
      <c r="M65" s="199"/>
    </row>
    <row r="66" spans="1:18" hidden="1" outlineLevel="1" x14ac:dyDescent="0.25">
      <c r="A66" s="266"/>
      <c r="B66" s="267"/>
      <c r="C66" s="127" t="s">
        <v>313</v>
      </c>
      <c r="D66" s="127" t="s">
        <v>314</v>
      </c>
      <c r="E66" s="127">
        <v>1</v>
      </c>
      <c r="G66" s="202"/>
      <c r="H66" s="202"/>
      <c r="I66" s="202"/>
      <c r="J66" s="202"/>
      <c r="L66" s="199"/>
      <c r="M66" s="199"/>
    </row>
    <row r="67" spans="1:18" hidden="1" outlineLevel="1" x14ac:dyDescent="0.25">
      <c r="A67" s="266"/>
      <c r="B67" s="267"/>
      <c r="C67" s="127"/>
      <c r="D67" s="127"/>
      <c r="E67" s="127"/>
      <c r="G67" s="202"/>
      <c r="H67" s="202"/>
      <c r="I67" s="202"/>
      <c r="J67" s="202"/>
      <c r="L67" s="199"/>
      <c r="M67" s="199"/>
    </row>
    <row r="68" spans="1:18" hidden="1" outlineLevel="1" x14ac:dyDescent="0.25">
      <c r="A68" s="266" t="s">
        <v>315</v>
      </c>
      <c r="B68" s="267" t="s">
        <v>316</v>
      </c>
      <c r="C68" s="127" t="s">
        <v>317</v>
      </c>
      <c r="D68" s="127" t="s">
        <v>318</v>
      </c>
      <c r="E68" s="127">
        <v>1</v>
      </c>
      <c r="G68" s="202"/>
      <c r="H68" s="202"/>
      <c r="I68" s="202"/>
      <c r="J68" s="202"/>
      <c r="L68" s="199"/>
      <c r="M68" s="199"/>
      <c r="O68">
        <v>0.25</v>
      </c>
      <c r="P68">
        <v>0.5</v>
      </c>
    </row>
    <row r="69" spans="1:18" hidden="1" outlineLevel="1" x14ac:dyDescent="0.25">
      <c r="A69" s="266"/>
      <c r="B69" s="267"/>
      <c r="C69" s="127" t="s">
        <v>319</v>
      </c>
      <c r="D69" s="127" t="s">
        <v>320</v>
      </c>
      <c r="E69" s="127">
        <v>1</v>
      </c>
      <c r="G69" s="202"/>
      <c r="H69" s="202"/>
      <c r="I69" s="202"/>
      <c r="J69" s="202"/>
      <c r="L69" s="199"/>
      <c r="M69" s="199"/>
    </row>
    <row r="70" spans="1:18" collapsed="1" x14ac:dyDescent="0.25">
      <c r="A70" s="130">
        <v>2.2000000000000002</v>
      </c>
      <c r="B70" s="131" t="s">
        <v>321</v>
      </c>
      <c r="C70" s="132"/>
      <c r="D70" s="132"/>
      <c r="E70" s="132"/>
      <c r="G70" s="202">
        <v>2</v>
      </c>
      <c r="H70" s="202">
        <v>4</v>
      </c>
      <c r="I70" s="202">
        <v>2</v>
      </c>
      <c r="J70" s="202">
        <v>4</v>
      </c>
      <c r="L70" s="199">
        <v>4</v>
      </c>
      <c r="M70" s="199">
        <v>8</v>
      </c>
      <c r="O70">
        <v>0.5</v>
      </c>
      <c r="P70">
        <v>2</v>
      </c>
      <c r="Q70">
        <v>0</v>
      </c>
      <c r="R70">
        <v>0</v>
      </c>
    </row>
    <row r="71" spans="1:18" ht="25.5" hidden="1" outlineLevel="1" x14ac:dyDescent="0.25">
      <c r="A71" s="266" t="s">
        <v>322</v>
      </c>
      <c r="B71" s="267" t="s">
        <v>323</v>
      </c>
      <c r="C71" s="127" t="s">
        <v>324</v>
      </c>
      <c r="D71" s="177" t="s">
        <v>325</v>
      </c>
      <c r="E71" s="127">
        <v>3</v>
      </c>
      <c r="G71" s="202"/>
      <c r="H71" s="202"/>
      <c r="I71" s="202"/>
      <c r="J71" s="202"/>
      <c r="L71" s="199"/>
      <c r="M71" s="199"/>
    </row>
    <row r="72" spans="1:18" hidden="1" outlineLevel="1" x14ac:dyDescent="0.25">
      <c r="A72" s="266"/>
      <c r="B72" s="267"/>
      <c r="C72" s="257" t="s">
        <v>326</v>
      </c>
      <c r="D72" s="177" t="s">
        <v>327</v>
      </c>
      <c r="E72" s="258">
        <v>3</v>
      </c>
      <c r="G72" s="202"/>
      <c r="H72" s="202"/>
      <c r="I72" s="202"/>
      <c r="J72" s="202"/>
      <c r="L72" s="199"/>
      <c r="M72" s="199"/>
    </row>
    <row r="73" spans="1:18" hidden="1" outlineLevel="1" x14ac:dyDescent="0.25">
      <c r="A73" s="266"/>
      <c r="B73" s="267"/>
      <c r="C73" s="257"/>
      <c r="D73" s="178" t="s">
        <v>328</v>
      </c>
      <c r="E73" s="258"/>
      <c r="G73" s="202"/>
      <c r="H73" s="202"/>
      <c r="I73" s="202"/>
      <c r="J73" s="202"/>
      <c r="L73" s="199"/>
      <c r="M73" s="199"/>
    </row>
    <row r="74" spans="1:18" hidden="1" outlineLevel="1" x14ac:dyDescent="0.25">
      <c r="A74" s="266"/>
      <c r="B74" s="267"/>
      <c r="C74" s="257"/>
      <c r="D74" s="178" t="s">
        <v>329</v>
      </c>
      <c r="E74" s="258"/>
      <c r="G74" s="202"/>
      <c r="H74" s="202"/>
      <c r="I74" s="202"/>
      <c r="J74" s="202"/>
      <c r="L74" s="199"/>
      <c r="M74" s="199"/>
    </row>
    <row r="75" spans="1:18" hidden="1" outlineLevel="1" x14ac:dyDescent="0.25">
      <c r="A75" s="266"/>
      <c r="B75" s="267"/>
      <c r="C75" s="257"/>
      <c r="D75" s="178" t="s">
        <v>330</v>
      </c>
      <c r="E75" s="258"/>
      <c r="G75" s="202"/>
      <c r="H75" s="202"/>
      <c r="I75" s="202"/>
      <c r="J75" s="202"/>
      <c r="L75" s="199"/>
      <c r="M75" s="199"/>
    </row>
    <row r="76" spans="1:18" hidden="1" outlineLevel="1" x14ac:dyDescent="0.25">
      <c r="A76" s="266"/>
      <c r="B76" s="267"/>
      <c r="C76" s="257"/>
      <c r="D76" s="179" t="s">
        <v>331</v>
      </c>
      <c r="E76" s="258"/>
      <c r="G76" s="202"/>
      <c r="H76" s="202"/>
      <c r="I76" s="202"/>
      <c r="J76" s="202"/>
      <c r="L76" s="199"/>
      <c r="M76" s="199"/>
    </row>
    <row r="77" spans="1:18" hidden="1" outlineLevel="1" x14ac:dyDescent="0.25">
      <c r="A77" s="266"/>
      <c r="B77" s="267"/>
      <c r="C77" s="127" t="s">
        <v>326</v>
      </c>
      <c r="D77" s="204" t="s">
        <v>332</v>
      </c>
      <c r="E77" s="127">
        <v>2</v>
      </c>
      <c r="G77" s="202"/>
      <c r="H77" s="202"/>
      <c r="I77" s="202"/>
      <c r="J77" s="202"/>
      <c r="L77" s="199"/>
      <c r="M77" s="199"/>
    </row>
    <row r="78" spans="1:18" collapsed="1" x14ac:dyDescent="0.25">
      <c r="A78" s="130">
        <v>2.2999999999999998</v>
      </c>
      <c r="B78" s="131" t="s">
        <v>333</v>
      </c>
      <c r="C78" s="132"/>
      <c r="D78" s="132"/>
      <c r="E78" s="132"/>
      <c r="G78" s="202">
        <v>3</v>
      </c>
      <c r="H78" s="202">
        <v>5</v>
      </c>
      <c r="I78" s="202">
        <v>2</v>
      </c>
      <c r="J78" s="202">
        <v>3</v>
      </c>
      <c r="L78" s="199">
        <v>5</v>
      </c>
      <c r="M78" s="199">
        <v>8</v>
      </c>
      <c r="O78">
        <f>O79+O82</f>
        <v>1</v>
      </c>
      <c r="P78">
        <f t="shared" ref="P78:R78" si="4">P79+P82</f>
        <v>3</v>
      </c>
      <c r="Q78">
        <f t="shared" si="4"/>
        <v>0</v>
      </c>
      <c r="R78">
        <f t="shared" si="4"/>
        <v>0</v>
      </c>
    </row>
    <row r="79" spans="1:18" hidden="1" outlineLevel="1" x14ac:dyDescent="0.25">
      <c r="A79" s="266" t="s">
        <v>334</v>
      </c>
      <c r="B79" s="267" t="s">
        <v>335</v>
      </c>
      <c r="C79" s="127" t="s">
        <v>336</v>
      </c>
      <c r="D79" s="127" t="s">
        <v>337</v>
      </c>
      <c r="E79" s="127">
        <v>1</v>
      </c>
      <c r="G79" s="202"/>
      <c r="H79" s="202"/>
      <c r="I79" s="202"/>
      <c r="J79" s="202"/>
      <c r="L79" s="199"/>
      <c r="M79" s="199"/>
      <c r="O79">
        <v>0.5</v>
      </c>
      <c r="P79">
        <v>1.5</v>
      </c>
    </row>
    <row r="80" spans="1:18" hidden="1" outlineLevel="1" x14ac:dyDescent="0.25">
      <c r="A80" s="266"/>
      <c r="B80" s="267"/>
      <c r="C80" s="127" t="s">
        <v>338</v>
      </c>
      <c r="D80" s="127" t="s">
        <v>339</v>
      </c>
      <c r="E80" s="127">
        <v>1</v>
      </c>
      <c r="G80" s="202"/>
      <c r="H80" s="202"/>
      <c r="I80" s="202"/>
      <c r="J80" s="202"/>
      <c r="L80" s="199"/>
      <c r="M80" s="199"/>
    </row>
    <row r="81" spans="1:21" hidden="1" outlineLevel="1" x14ac:dyDescent="0.25">
      <c r="A81" s="266"/>
      <c r="B81" s="267"/>
      <c r="C81" s="127" t="s">
        <v>340</v>
      </c>
      <c r="D81" s="127" t="s">
        <v>341</v>
      </c>
      <c r="E81" s="127">
        <v>1</v>
      </c>
      <c r="G81" s="202"/>
      <c r="H81" s="202"/>
      <c r="I81" s="202"/>
      <c r="J81" s="202"/>
      <c r="L81" s="199"/>
      <c r="M81" s="199"/>
    </row>
    <row r="82" spans="1:21" hidden="1" outlineLevel="1" x14ac:dyDescent="0.25">
      <c r="A82" s="266" t="s">
        <v>342</v>
      </c>
      <c r="B82" s="267" t="s">
        <v>343</v>
      </c>
      <c r="C82" s="127" t="s">
        <v>344</v>
      </c>
      <c r="D82" s="127" t="s">
        <v>345</v>
      </c>
      <c r="E82" s="127">
        <v>3</v>
      </c>
      <c r="G82" s="202"/>
      <c r="H82" s="202"/>
      <c r="I82" s="202"/>
      <c r="J82" s="202"/>
      <c r="L82" s="199"/>
      <c r="M82" s="199"/>
      <c r="O82">
        <v>0.5</v>
      </c>
      <c r="P82">
        <v>1.5</v>
      </c>
    </row>
    <row r="83" spans="1:21" ht="25.5" hidden="1" outlineLevel="1" x14ac:dyDescent="0.25">
      <c r="A83" s="266"/>
      <c r="B83" s="267"/>
      <c r="C83" s="127" t="s">
        <v>346</v>
      </c>
      <c r="D83" s="127" t="s">
        <v>347</v>
      </c>
      <c r="E83" s="127">
        <v>3</v>
      </c>
      <c r="G83" s="202"/>
      <c r="H83" s="202"/>
      <c r="I83" s="202"/>
      <c r="J83" s="202"/>
      <c r="L83" s="199"/>
      <c r="M83" s="199"/>
    </row>
    <row r="84" spans="1:21" collapsed="1" x14ac:dyDescent="0.25">
      <c r="A84" s="130">
        <v>2.4</v>
      </c>
      <c r="B84" s="131" t="s">
        <v>348</v>
      </c>
      <c r="C84" s="132"/>
      <c r="D84" s="132"/>
      <c r="E84" s="132"/>
      <c r="G84" s="202">
        <v>1</v>
      </c>
      <c r="H84" s="202">
        <v>3</v>
      </c>
      <c r="I84" s="202">
        <v>0</v>
      </c>
      <c r="J84" s="202">
        <v>0</v>
      </c>
      <c r="L84" s="199">
        <v>1</v>
      </c>
      <c r="M84" s="199">
        <v>3</v>
      </c>
      <c r="O84">
        <v>0.5</v>
      </c>
      <c r="P84">
        <v>1</v>
      </c>
      <c r="Q84">
        <v>0</v>
      </c>
      <c r="R84">
        <v>0</v>
      </c>
    </row>
    <row r="85" spans="1:21" hidden="1" outlineLevel="1" x14ac:dyDescent="0.25">
      <c r="A85" s="266" t="s">
        <v>349</v>
      </c>
      <c r="B85" s="267" t="s">
        <v>350</v>
      </c>
      <c r="C85" s="127" t="s">
        <v>351</v>
      </c>
      <c r="D85" s="177" t="s">
        <v>352</v>
      </c>
      <c r="E85" s="127">
        <v>1</v>
      </c>
      <c r="G85" s="202"/>
      <c r="H85" s="202"/>
      <c r="I85" s="202"/>
      <c r="J85" s="202"/>
      <c r="L85" s="200"/>
      <c r="M85" s="200"/>
    </row>
    <row r="86" spans="1:21" hidden="1" outlineLevel="1" x14ac:dyDescent="0.25">
      <c r="A86" s="266"/>
      <c r="B86" s="267"/>
      <c r="C86" s="257" t="s">
        <v>353</v>
      </c>
      <c r="D86" s="149" t="s">
        <v>354</v>
      </c>
      <c r="E86" s="258">
        <v>1</v>
      </c>
      <c r="G86" s="202"/>
      <c r="H86" s="202"/>
      <c r="I86" s="202"/>
      <c r="J86" s="202"/>
      <c r="L86" s="200"/>
      <c r="M86" s="200"/>
    </row>
    <row r="87" spans="1:21" hidden="1" outlineLevel="1" x14ac:dyDescent="0.25">
      <c r="A87" s="266"/>
      <c r="B87" s="267"/>
      <c r="C87" s="257"/>
      <c r="D87" s="162" t="s">
        <v>355</v>
      </c>
      <c r="E87" s="258"/>
      <c r="G87" s="202"/>
      <c r="H87" s="202"/>
      <c r="I87" s="202"/>
      <c r="J87" s="202"/>
      <c r="L87" s="200"/>
      <c r="M87" s="200"/>
    </row>
    <row r="88" spans="1:21" hidden="1" outlineLevel="1" x14ac:dyDescent="0.25">
      <c r="A88" s="266"/>
      <c r="B88" s="267"/>
      <c r="C88" s="257"/>
      <c r="D88" s="162" t="s">
        <v>356</v>
      </c>
      <c r="E88" s="258"/>
      <c r="G88" s="202"/>
      <c r="H88" s="202"/>
      <c r="I88" s="202"/>
      <c r="J88" s="202"/>
      <c r="L88" s="200"/>
      <c r="M88" s="200"/>
    </row>
    <row r="89" spans="1:21" hidden="1" outlineLevel="1" x14ac:dyDescent="0.25">
      <c r="A89" s="266"/>
      <c r="B89" s="267"/>
      <c r="C89" s="257"/>
      <c r="D89" s="163" t="s">
        <v>357</v>
      </c>
      <c r="E89" s="258"/>
      <c r="G89" s="202"/>
      <c r="H89" s="202"/>
      <c r="I89" s="202"/>
      <c r="J89" s="202"/>
      <c r="L89" s="200"/>
      <c r="M89" s="200"/>
    </row>
    <row r="90" spans="1:21" collapsed="1" x14ac:dyDescent="0.25">
      <c r="A90" s="138"/>
      <c r="B90" s="129"/>
      <c r="C90" s="139"/>
      <c r="D90" s="140"/>
      <c r="E90" s="139"/>
      <c r="F90" s="192" t="s">
        <v>1132</v>
      </c>
      <c r="G90" s="199">
        <f>SUM(G56:G89)</f>
        <v>11</v>
      </c>
      <c r="H90" s="199">
        <f t="shared" ref="H90:J90" si="5">SUM(H56:H89)</f>
        <v>21</v>
      </c>
      <c r="I90" s="199">
        <f t="shared" si="5"/>
        <v>6</v>
      </c>
      <c r="J90" s="199">
        <f t="shared" si="5"/>
        <v>12</v>
      </c>
      <c r="K90" s="137"/>
      <c r="L90" s="199">
        <f>G90+I90</f>
        <v>17</v>
      </c>
      <c r="M90" s="199">
        <f>H90+J90</f>
        <v>33</v>
      </c>
      <c r="O90" s="199">
        <f>SUM(O56:O89)</f>
        <v>7</v>
      </c>
      <c r="P90" s="199">
        <f t="shared" ref="P90:R90" si="6">SUM(P56:P89)</f>
        <v>17</v>
      </c>
      <c r="Q90" s="199">
        <f t="shared" si="6"/>
        <v>0</v>
      </c>
      <c r="R90" s="199">
        <f t="shared" si="6"/>
        <v>0</v>
      </c>
      <c r="T90" s="199">
        <f>O90+Q90</f>
        <v>7</v>
      </c>
      <c r="U90" s="7">
        <f>P90+R90</f>
        <v>17</v>
      </c>
    </row>
    <row r="91" spans="1:21" x14ac:dyDescent="0.25">
      <c r="G91" s="202"/>
      <c r="H91" s="202"/>
      <c r="I91" s="202"/>
      <c r="J91" s="202"/>
      <c r="L91" s="200"/>
      <c r="M91" s="200"/>
    </row>
    <row r="92" spans="1:21" s="108" customFormat="1" x14ac:dyDescent="0.25">
      <c r="A92" s="109" t="s">
        <v>358</v>
      </c>
      <c r="B92" s="112"/>
      <c r="F92" s="193"/>
      <c r="G92" s="203"/>
      <c r="H92" s="203"/>
      <c r="I92" s="203"/>
      <c r="J92" s="203"/>
      <c r="K92" s="125"/>
      <c r="L92" s="194"/>
      <c r="M92" s="194"/>
    </row>
    <row r="93" spans="1:21" x14ac:dyDescent="0.25">
      <c r="A93" s="130">
        <v>3.1</v>
      </c>
      <c r="B93" s="131" t="s">
        <v>359</v>
      </c>
      <c r="C93" s="132"/>
      <c r="D93" s="132"/>
      <c r="E93" s="132"/>
      <c r="G93" s="202">
        <v>6</v>
      </c>
      <c r="H93" s="202">
        <v>10</v>
      </c>
      <c r="I93" s="202">
        <v>5</v>
      </c>
      <c r="J93" s="202">
        <v>9</v>
      </c>
      <c r="L93" s="199">
        <v>11</v>
      </c>
      <c r="M93" s="199">
        <v>19</v>
      </c>
      <c r="O93">
        <f>O94+O98+O100+O103+O106</f>
        <v>3.25</v>
      </c>
      <c r="P93">
        <f t="shared" ref="P93:R93" si="7">P94+P98+P100+P103+P106</f>
        <v>7</v>
      </c>
      <c r="Q93">
        <f t="shared" si="7"/>
        <v>0.5</v>
      </c>
      <c r="R93">
        <f t="shared" si="7"/>
        <v>2</v>
      </c>
    </row>
    <row r="94" spans="1:21" ht="25.5" hidden="1" outlineLevel="1" x14ac:dyDescent="0.25">
      <c r="A94" s="243" t="s">
        <v>360</v>
      </c>
      <c r="B94" s="244" t="s">
        <v>361</v>
      </c>
      <c r="C94" s="126" t="s">
        <v>362</v>
      </c>
      <c r="D94" s="126" t="s">
        <v>363</v>
      </c>
      <c r="E94" s="126">
        <v>3</v>
      </c>
      <c r="G94" s="202"/>
      <c r="H94" s="202"/>
      <c r="I94" s="202"/>
      <c r="J94" s="202"/>
      <c r="L94" s="199"/>
      <c r="M94" s="199"/>
      <c r="O94">
        <v>1</v>
      </c>
      <c r="P94">
        <v>2</v>
      </c>
      <c r="Q94">
        <v>0</v>
      </c>
      <c r="R94">
        <v>0</v>
      </c>
    </row>
    <row r="95" spans="1:21" hidden="1" outlineLevel="1" x14ac:dyDescent="0.25">
      <c r="A95" s="243"/>
      <c r="B95" s="244"/>
      <c r="C95" s="126" t="s">
        <v>364</v>
      </c>
      <c r="D95" s="126" t="s">
        <v>365</v>
      </c>
      <c r="E95" s="126">
        <v>3</v>
      </c>
      <c r="G95" s="202"/>
      <c r="H95" s="202"/>
      <c r="I95" s="202"/>
      <c r="J95" s="202"/>
      <c r="L95" s="199"/>
      <c r="M95" s="199"/>
    </row>
    <row r="96" spans="1:21" hidden="1" outlineLevel="1" x14ac:dyDescent="0.25">
      <c r="A96" s="243"/>
      <c r="B96" s="244"/>
      <c r="C96" s="126" t="s">
        <v>366</v>
      </c>
      <c r="D96" s="126" t="s">
        <v>367</v>
      </c>
      <c r="E96" s="126">
        <v>2</v>
      </c>
      <c r="G96" s="202"/>
      <c r="H96" s="202"/>
      <c r="I96" s="202"/>
      <c r="J96" s="202"/>
      <c r="L96" s="199"/>
      <c r="M96" s="199"/>
    </row>
    <row r="97" spans="1:18" hidden="1" outlineLevel="1" x14ac:dyDescent="0.25">
      <c r="A97" s="243"/>
      <c r="B97" s="244"/>
      <c r="C97" s="126" t="s">
        <v>368</v>
      </c>
      <c r="D97" s="126" t="s">
        <v>369</v>
      </c>
      <c r="E97" s="126">
        <v>2</v>
      </c>
      <c r="G97" s="202"/>
      <c r="H97" s="202"/>
      <c r="I97" s="202"/>
      <c r="J97" s="202"/>
      <c r="L97" s="199"/>
      <c r="M97" s="199"/>
    </row>
    <row r="98" spans="1:18" ht="25.5" hidden="1" outlineLevel="1" x14ac:dyDescent="0.25">
      <c r="A98" s="243" t="s">
        <v>370</v>
      </c>
      <c r="B98" s="244" t="s">
        <v>371</v>
      </c>
      <c r="C98" s="126" t="s">
        <v>372</v>
      </c>
      <c r="D98" s="126" t="s">
        <v>373</v>
      </c>
      <c r="E98" s="126">
        <v>3</v>
      </c>
      <c r="G98" s="202"/>
      <c r="H98" s="202"/>
      <c r="I98" s="202"/>
      <c r="J98" s="202"/>
      <c r="L98" s="199"/>
      <c r="M98" s="199"/>
      <c r="O98">
        <v>0.5</v>
      </c>
      <c r="P98">
        <v>1.5</v>
      </c>
      <c r="Q98">
        <v>0</v>
      </c>
      <c r="R98">
        <v>0</v>
      </c>
    </row>
    <row r="99" spans="1:18" ht="25.5" hidden="1" outlineLevel="1" x14ac:dyDescent="0.25">
      <c r="A99" s="243"/>
      <c r="B99" s="244"/>
      <c r="C99" s="127" t="s">
        <v>374</v>
      </c>
      <c r="D99" s="127" t="s">
        <v>375</v>
      </c>
      <c r="E99" s="127">
        <v>3</v>
      </c>
      <c r="G99" s="202"/>
      <c r="H99" s="202"/>
      <c r="I99" s="202"/>
      <c r="J99" s="202"/>
      <c r="L99" s="199"/>
      <c r="M99" s="199"/>
    </row>
    <row r="100" spans="1:18" hidden="1" outlineLevel="1" x14ac:dyDescent="0.25">
      <c r="A100" s="243" t="s">
        <v>376</v>
      </c>
      <c r="B100" s="244" t="s">
        <v>377</v>
      </c>
      <c r="C100" s="126" t="s">
        <v>378</v>
      </c>
      <c r="D100" s="126" t="s">
        <v>379</v>
      </c>
      <c r="E100" s="126">
        <v>2</v>
      </c>
      <c r="G100" s="202"/>
      <c r="H100" s="202"/>
      <c r="I100" s="202"/>
      <c r="J100" s="202"/>
      <c r="L100" s="199"/>
      <c r="M100" s="199"/>
      <c r="O100">
        <v>0.25</v>
      </c>
      <c r="P100">
        <v>0.5</v>
      </c>
    </row>
    <row r="101" spans="1:18" hidden="1" outlineLevel="1" x14ac:dyDescent="0.25">
      <c r="A101" s="243"/>
      <c r="B101" s="244"/>
      <c r="C101" s="126" t="s">
        <v>380</v>
      </c>
      <c r="D101" s="126" t="s">
        <v>381</v>
      </c>
      <c r="E101" s="126">
        <v>2</v>
      </c>
      <c r="G101" s="202"/>
      <c r="H101" s="202"/>
      <c r="I101" s="202"/>
      <c r="J101" s="202"/>
      <c r="L101" s="199"/>
      <c r="M101" s="199"/>
    </row>
    <row r="102" spans="1:18" hidden="1" outlineLevel="1" x14ac:dyDescent="0.25">
      <c r="A102" s="243"/>
      <c r="B102" s="244"/>
      <c r="C102" s="127" t="s">
        <v>382</v>
      </c>
      <c r="D102" s="127" t="s">
        <v>383</v>
      </c>
      <c r="E102" s="127">
        <v>2</v>
      </c>
      <c r="G102" s="202"/>
      <c r="H102" s="202"/>
      <c r="I102" s="202"/>
      <c r="J102" s="202"/>
      <c r="L102" s="199"/>
      <c r="M102" s="199"/>
    </row>
    <row r="103" spans="1:18" hidden="1" outlineLevel="1" x14ac:dyDescent="0.25">
      <c r="A103" s="243" t="s">
        <v>384</v>
      </c>
      <c r="B103" s="244" t="s">
        <v>385</v>
      </c>
      <c r="C103" s="126" t="s">
        <v>386</v>
      </c>
      <c r="D103" s="126" t="s">
        <v>387</v>
      </c>
      <c r="E103" s="126">
        <v>1</v>
      </c>
      <c r="G103" s="202"/>
      <c r="H103" s="202"/>
      <c r="I103" s="202"/>
      <c r="J103" s="202"/>
      <c r="L103" s="199"/>
      <c r="M103" s="199"/>
      <c r="O103">
        <v>0.5</v>
      </c>
      <c r="P103">
        <v>1</v>
      </c>
      <c r="Q103">
        <v>0.25</v>
      </c>
      <c r="R103">
        <v>1</v>
      </c>
    </row>
    <row r="104" spans="1:18" hidden="1" outlineLevel="1" x14ac:dyDescent="0.25">
      <c r="A104" s="243"/>
      <c r="B104" s="244"/>
      <c r="C104" s="126" t="s">
        <v>388</v>
      </c>
      <c r="D104" s="126" t="s">
        <v>389</v>
      </c>
      <c r="E104" s="126">
        <v>1</v>
      </c>
      <c r="G104" s="202"/>
      <c r="H104" s="202"/>
      <c r="I104" s="202"/>
      <c r="J104" s="202"/>
      <c r="L104" s="199"/>
      <c r="M104" s="199"/>
    </row>
    <row r="105" spans="1:18" hidden="1" outlineLevel="1" x14ac:dyDescent="0.25">
      <c r="A105" s="243"/>
      <c r="B105" s="244"/>
      <c r="C105" s="126" t="s">
        <v>390</v>
      </c>
      <c r="D105" s="126" t="s">
        <v>391</v>
      </c>
      <c r="E105" s="126">
        <v>1</v>
      </c>
      <c r="G105" s="202"/>
      <c r="H105" s="202"/>
      <c r="I105" s="202"/>
      <c r="J105" s="202"/>
      <c r="L105" s="199"/>
      <c r="M105" s="199"/>
    </row>
    <row r="106" spans="1:18" hidden="1" outlineLevel="1" x14ac:dyDescent="0.25">
      <c r="A106" s="243" t="s">
        <v>392</v>
      </c>
      <c r="B106" s="244" t="s">
        <v>393</v>
      </c>
      <c r="C106" s="126" t="s">
        <v>394</v>
      </c>
      <c r="D106" s="126" t="s">
        <v>395</v>
      </c>
      <c r="E106" s="126">
        <v>1</v>
      </c>
      <c r="G106" s="202"/>
      <c r="H106" s="202"/>
      <c r="I106" s="202"/>
      <c r="J106" s="202"/>
      <c r="L106" s="199"/>
      <c r="M106" s="199"/>
      <c r="O106">
        <v>1</v>
      </c>
      <c r="P106">
        <v>2</v>
      </c>
      <c r="Q106">
        <v>0.25</v>
      </c>
      <c r="R106">
        <v>1</v>
      </c>
    </row>
    <row r="107" spans="1:18" hidden="1" outlineLevel="1" x14ac:dyDescent="0.25">
      <c r="A107" s="243"/>
      <c r="B107" s="244"/>
      <c r="C107" s="126" t="s">
        <v>396</v>
      </c>
      <c r="D107" s="126" t="s">
        <v>397</v>
      </c>
      <c r="E107" s="126">
        <v>1</v>
      </c>
      <c r="G107" s="202"/>
      <c r="H107" s="202"/>
      <c r="I107" s="202"/>
      <c r="J107" s="202"/>
      <c r="L107" s="199"/>
      <c r="M107" s="199"/>
    </row>
    <row r="108" spans="1:18" hidden="1" outlineLevel="1" x14ac:dyDescent="0.25">
      <c r="A108" s="243"/>
      <c r="B108" s="244"/>
      <c r="C108" s="126" t="s">
        <v>398</v>
      </c>
      <c r="D108" s="126" t="s">
        <v>399</v>
      </c>
      <c r="E108" s="126">
        <v>3</v>
      </c>
      <c r="G108" s="202"/>
      <c r="H108" s="202"/>
      <c r="I108" s="202"/>
      <c r="J108" s="202"/>
      <c r="L108" s="199"/>
      <c r="M108" s="199"/>
    </row>
    <row r="109" spans="1:18" hidden="1" outlineLevel="1" x14ac:dyDescent="0.25">
      <c r="A109" s="243"/>
      <c r="B109" s="244"/>
      <c r="C109" s="126" t="s">
        <v>398</v>
      </c>
      <c r="D109" s="126" t="s">
        <v>400</v>
      </c>
      <c r="E109" s="126">
        <v>3</v>
      </c>
      <c r="G109" s="202"/>
      <c r="H109" s="202"/>
      <c r="I109" s="202"/>
      <c r="J109" s="202"/>
      <c r="L109" s="199"/>
      <c r="M109" s="199"/>
    </row>
    <row r="110" spans="1:18" collapsed="1" x14ac:dyDescent="0.25">
      <c r="A110" s="130">
        <v>3.2</v>
      </c>
      <c r="B110" s="131" t="s">
        <v>401</v>
      </c>
      <c r="C110" s="133"/>
      <c r="D110" s="133"/>
      <c r="E110" s="133"/>
      <c r="G110" s="202">
        <v>7</v>
      </c>
      <c r="H110" s="202">
        <v>9</v>
      </c>
      <c r="I110" s="202">
        <v>4</v>
      </c>
      <c r="J110" s="202">
        <v>6</v>
      </c>
      <c r="L110" s="199">
        <v>11</v>
      </c>
      <c r="M110" s="199">
        <v>15</v>
      </c>
      <c r="O110">
        <f>O111+O122</f>
        <v>2</v>
      </c>
      <c r="P110">
        <f t="shared" ref="P110:R110" si="8">P111+P122</f>
        <v>6</v>
      </c>
      <c r="Q110">
        <f t="shared" si="8"/>
        <v>4</v>
      </c>
      <c r="R110">
        <f t="shared" si="8"/>
        <v>8</v>
      </c>
    </row>
    <row r="111" spans="1:18" ht="25.5" hidden="1" outlineLevel="1" x14ac:dyDescent="0.25">
      <c r="A111" s="243" t="s">
        <v>402</v>
      </c>
      <c r="B111" s="244" t="s">
        <v>403</v>
      </c>
      <c r="C111" s="126" t="s">
        <v>404</v>
      </c>
      <c r="D111" s="146" t="s">
        <v>405</v>
      </c>
      <c r="E111" s="126">
        <v>4</v>
      </c>
      <c r="G111" s="202"/>
      <c r="H111" s="202"/>
      <c r="I111" s="202"/>
      <c r="J111" s="202"/>
      <c r="L111" s="199"/>
      <c r="M111" s="199"/>
      <c r="O111">
        <v>1</v>
      </c>
      <c r="P111">
        <v>3</v>
      </c>
      <c r="Q111">
        <v>2</v>
      </c>
      <c r="R111">
        <v>4</v>
      </c>
    </row>
    <row r="112" spans="1:18" hidden="1" outlineLevel="1" x14ac:dyDescent="0.25">
      <c r="A112" s="243"/>
      <c r="B112" s="244"/>
      <c r="C112" s="247" t="s">
        <v>406</v>
      </c>
      <c r="D112" s="149" t="s">
        <v>407</v>
      </c>
      <c r="E112" s="249">
        <v>4</v>
      </c>
      <c r="G112" s="202"/>
      <c r="H112" s="202"/>
      <c r="I112" s="202"/>
      <c r="J112" s="202"/>
      <c r="L112" s="199"/>
      <c r="M112" s="199"/>
    </row>
    <row r="113" spans="1:18" hidden="1" outlineLevel="1" x14ac:dyDescent="0.25">
      <c r="A113" s="243"/>
      <c r="B113" s="244"/>
      <c r="C113" s="247"/>
      <c r="D113" s="150" t="s">
        <v>408</v>
      </c>
      <c r="E113" s="249"/>
      <c r="G113" s="202"/>
      <c r="H113" s="202"/>
      <c r="I113" s="202"/>
      <c r="J113" s="202"/>
      <c r="L113" s="199"/>
      <c r="M113" s="199"/>
    </row>
    <row r="114" spans="1:18" hidden="1" outlineLevel="1" x14ac:dyDescent="0.25">
      <c r="A114" s="243"/>
      <c r="B114" s="244"/>
      <c r="C114" s="247"/>
      <c r="D114" s="150" t="s">
        <v>409</v>
      </c>
      <c r="E114" s="249"/>
      <c r="G114" s="202"/>
      <c r="H114" s="202"/>
      <c r="I114" s="202"/>
      <c r="J114" s="202"/>
      <c r="L114" s="199"/>
      <c r="M114" s="199"/>
    </row>
    <row r="115" spans="1:18" hidden="1" outlineLevel="1" x14ac:dyDescent="0.25">
      <c r="A115" s="243"/>
      <c r="B115" s="244"/>
      <c r="C115" s="247"/>
      <c r="D115" s="150" t="s">
        <v>410</v>
      </c>
      <c r="E115" s="249"/>
      <c r="G115" s="202"/>
      <c r="H115" s="202"/>
      <c r="I115" s="202"/>
      <c r="J115" s="202"/>
      <c r="L115" s="199"/>
      <c r="M115" s="199"/>
    </row>
    <row r="116" spans="1:18" hidden="1" outlineLevel="1" x14ac:dyDescent="0.25">
      <c r="A116" s="243"/>
      <c r="B116" s="244"/>
      <c r="C116" s="247"/>
      <c r="D116" s="150" t="s">
        <v>411</v>
      </c>
      <c r="E116" s="249"/>
      <c r="G116" s="202"/>
      <c r="H116" s="202"/>
      <c r="I116" s="202"/>
      <c r="J116" s="202"/>
      <c r="L116" s="199"/>
      <c r="M116" s="199"/>
    </row>
    <row r="117" spans="1:18" hidden="1" outlineLevel="1" x14ac:dyDescent="0.25">
      <c r="A117" s="243"/>
      <c r="B117" s="244"/>
      <c r="C117" s="247"/>
      <c r="D117" s="151" t="s">
        <v>412</v>
      </c>
      <c r="E117" s="249"/>
      <c r="G117" s="202"/>
      <c r="H117" s="202"/>
      <c r="I117" s="202"/>
      <c r="J117" s="202"/>
      <c r="L117" s="199"/>
      <c r="M117" s="199"/>
    </row>
    <row r="118" spans="1:18" ht="25.5" hidden="1" outlineLevel="1" x14ac:dyDescent="0.25">
      <c r="A118" s="243"/>
      <c r="B118" s="244"/>
      <c r="C118" s="126" t="s">
        <v>413</v>
      </c>
      <c r="D118" s="148" t="s">
        <v>414</v>
      </c>
      <c r="E118" s="126">
        <v>4</v>
      </c>
      <c r="G118" s="202"/>
      <c r="H118" s="202"/>
      <c r="I118" s="202"/>
      <c r="J118" s="202"/>
      <c r="L118" s="199"/>
      <c r="M118" s="199"/>
    </row>
    <row r="119" spans="1:18" hidden="1" outlineLevel="1" x14ac:dyDescent="0.25">
      <c r="A119" s="243"/>
      <c r="B119" s="244"/>
      <c r="C119" s="247" t="s">
        <v>415</v>
      </c>
      <c r="D119" s="149" t="s">
        <v>416</v>
      </c>
      <c r="E119" s="249">
        <v>4</v>
      </c>
      <c r="G119" s="202"/>
      <c r="H119" s="202"/>
      <c r="I119" s="202"/>
      <c r="J119" s="202"/>
      <c r="L119" s="199"/>
      <c r="M119" s="199"/>
    </row>
    <row r="120" spans="1:18" hidden="1" outlineLevel="1" x14ac:dyDescent="0.25">
      <c r="A120" s="243"/>
      <c r="B120" s="244"/>
      <c r="C120" s="247"/>
      <c r="D120" s="150" t="s">
        <v>417</v>
      </c>
      <c r="E120" s="249"/>
      <c r="G120" s="202"/>
      <c r="H120" s="202"/>
      <c r="I120" s="202"/>
      <c r="J120" s="202"/>
      <c r="L120" s="199"/>
      <c r="M120" s="199"/>
    </row>
    <row r="121" spans="1:18" ht="25.5" hidden="1" outlineLevel="1" x14ac:dyDescent="0.25">
      <c r="A121" s="243"/>
      <c r="B121" s="244"/>
      <c r="C121" s="247"/>
      <c r="D121" s="151" t="s">
        <v>418</v>
      </c>
      <c r="E121" s="249"/>
      <c r="G121" s="202"/>
      <c r="H121" s="202"/>
      <c r="I121" s="202"/>
      <c r="J121" s="202"/>
      <c r="L121" s="199"/>
      <c r="M121" s="199"/>
    </row>
    <row r="122" spans="1:18" ht="25.5" hidden="1" outlineLevel="1" x14ac:dyDescent="0.25">
      <c r="A122" s="243" t="s">
        <v>419</v>
      </c>
      <c r="B122" s="244" t="s">
        <v>420</v>
      </c>
      <c r="C122" s="126" t="s">
        <v>421</v>
      </c>
      <c r="D122" s="147" t="s">
        <v>422</v>
      </c>
      <c r="E122" s="126">
        <v>4</v>
      </c>
      <c r="G122" s="202"/>
      <c r="H122" s="202"/>
      <c r="I122" s="202"/>
      <c r="J122" s="202"/>
      <c r="L122" s="199"/>
      <c r="M122" s="199"/>
      <c r="O122">
        <v>1</v>
      </c>
      <c r="P122">
        <v>3</v>
      </c>
      <c r="Q122">
        <v>2</v>
      </c>
      <c r="R122">
        <v>4</v>
      </c>
    </row>
    <row r="123" spans="1:18" hidden="1" outlineLevel="1" x14ac:dyDescent="0.25">
      <c r="A123" s="243"/>
      <c r="B123" s="244"/>
      <c r="C123" s="126" t="s">
        <v>423</v>
      </c>
      <c r="D123" s="126" t="s">
        <v>424</v>
      </c>
      <c r="E123" s="126">
        <v>4</v>
      </c>
      <c r="G123" s="202"/>
      <c r="H123" s="202"/>
      <c r="I123" s="202"/>
      <c r="J123" s="202"/>
      <c r="L123" s="199"/>
      <c r="M123" s="199"/>
    </row>
    <row r="124" spans="1:18" ht="25.5" hidden="1" outlineLevel="1" x14ac:dyDescent="0.25">
      <c r="A124" s="243"/>
      <c r="B124" s="244"/>
      <c r="C124" s="126" t="s">
        <v>425</v>
      </c>
      <c r="D124" s="126" t="s">
        <v>426</v>
      </c>
      <c r="E124" s="126">
        <v>4</v>
      </c>
      <c r="G124" s="202"/>
      <c r="H124" s="202"/>
      <c r="I124" s="202"/>
      <c r="J124" s="202"/>
      <c r="L124" s="199"/>
      <c r="M124" s="199"/>
    </row>
    <row r="125" spans="1:18" ht="25.5" hidden="1" outlineLevel="1" x14ac:dyDescent="0.25">
      <c r="A125" s="243"/>
      <c r="B125" s="244"/>
      <c r="C125" s="126" t="s">
        <v>427</v>
      </c>
      <c r="D125" s="126" t="s">
        <v>428</v>
      </c>
      <c r="E125" s="126">
        <v>4</v>
      </c>
      <c r="G125" s="202"/>
      <c r="H125" s="202"/>
      <c r="I125" s="202"/>
      <c r="J125" s="202"/>
      <c r="L125" s="199"/>
      <c r="M125" s="199"/>
    </row>
    <row r="126" spans="1:18" collapsed="1" x14ac:dyDescent="0.25">
      <c r="A126" s="130">
        <v>3.3</v>
      </c>
      <c r="B126" s="131" t="s">
        <v>429</v>
      </c>
      <c r="C126" s="133"/>
      <c r="D126" s="133"/>
      <c r="E126" s="133"/>
      <c r="G126" s="202">
        <v>5</v>
      </c>
      <c r="H126" s="202">
        <v>8</v>
      </c>
      <c r="I126" s="202">
        <v>10</v>
      </c>
      <c r="J126" s="202">
        <v>12</v>
      </c>
      <c r="L126" s="199">
        <v>15</v>
      </c>
      <c r="M126" s="199">
        <v>20</v>
      </c>
      <c r="O126">
        <f>O127+O132</f>
        <v>1.5</v>
      </c>
      <c r="P126">
        <f t="shared" ref="P126:R126" si="9">P127+P132</f>
        <v>3</v>
      </c>
      <c r="Q126">
        <f t="shared" si="9"/>
        <v>2</v>
      </c>
      <c r="R126">
        <f t="shared" si="9"/>
        <v>4</v>
      </c>
    </row>
    <row r="127" spans="1:18" hidden="1" outlineLevel="1" x14ac:dyDescent="0.25">
      <c r="A127" s="236" t="s">
        <v>430</v>
      </c>
      <c r="B127" s="233" t="s">
        <v>431</v>
      </c>
      <c r="C127" s="126" t="s">
        <v>432</v>
      </c>
      <c r="D127" s="126" t="s">
        <v>433</v>
      </c>
      <c r="E127" s="126">
        <v>3</v>
      </c>
      <c r="G127" s="202"/>
      <c r="H127" s="202"/>
      <c r="I127" s="202"/>
      <c r="J127" s="202"/>
      <c r="L127" s="199"/>
      <c r="M127" s="199"/>
      <c r="O127">
        <v>0.5</v>
      </c>
      <c r="P127">
        <v>1</v>
      </c>
      <c r="Q127">
        <v>0</v>
      </c>
      <c r="R127">
        <v>0</v>
      </c>
    </row>
    <row r="128" spans="1:18" hidden="1" outlineLevel="1" x14ac:dyDescent="0.25">
      <c r="A128" s="237"/>
      <c r="B128" s="234"/>
      <c r="C128" s="126" t="s">
        <v>434</v>
      </c>
      <c r="D128" s="126" t="s">
        <v>435</v>
      </c>
      <c r="E128" s="126">
        <v>3</v>
      </c>
      <c r="G128" s="202"/>
      <c r="H128" s="202"/>
      <c r="I128" s="202"/>
      <c r="J128" s="202"/>
      <c r="L128" s="199"/>
      <c r="M128" s="199"/>
    </row>
    <row r="129" spans="1:18" hidden="1" outlineLevel="1" x14ac:dyDescent="0.25">
      <c r="A129" s="237"/>
      <c r="B129" s="234"/>
      <c r="C129" s="126" t="s">
        <v>436</v>
      </c>
      <c r="D129" s="126" t="s">
        <v>437</v>
      </c>
      <c r="E129" s="142" t="s">
        <v>438</v>
      </c>
      <c r="G129" s="202"/>
      <c r="H129" s="202"/>
      <c r="I129" s="202"/>
      <c r="J129" s="202"/>
      <c r="L129" s="199"/>
      <c r="M129" s="199"/>
    </row>
    <row r="130" spans="1:18" hidden="1" outlineLevel="1" x14ac:dyDescent="0.25">
      <c r="A130" s="237"/>
      <c r="B130" s="234"/>
      <c r="C130" s="126" t="s">
        <v>439</v>
      </c>
      <c r="D130" s="126" t="s">
        <v>440</v>
      </c>
      <c r="E130" s="126">
        <v>3</v>
      </c>
      <c r="G130" s="202"/>
      <c r="H130" s="202"/>
      <c r="I130" s="202"/>
      <c r="J130" s="202"/>
      <c r="L130" s="199"/>
      <c r="M130" s="199"/>
    </row>
    <row r="131" spans="1:18" hidden="1" outlineLevel="1" x14ac:dyDescent="0.25">
      <c r="A131" s="238"/>
      <c r="B131" s="235"/>
      <c r="C131" s="126" t="s">
        <v>441</v>
      </c>
      <c r="D131" s="126" t="s">
        <v>442</v>
      </c>
      <c r="E131" s="126">
        <v>3</v>
      </c>
      <c r="G131" s="202"/>
      <c r="H131" s="202"/>
      <c r="I131" s="202"/>
      <c r="J131" s="202"/>
      <c r="L131" s="199"/>
      <c r="M131" s="199"/>
    </row>
    <row r="132" spans="1:18" hidden="1" outlineLevel="1" x14ac:dyDescent="0.25">
      <c r="A132" s="243" t="s">
        <v>443</v>
      </c>
      <c r="B132" s="244" t="s">
        <v>444</v>
      </c>
      <c r="C132" s="126" t="s">
        <v>445</v>
      </c>
      <c r="D132" s="146" t="s">
        <v>446</v>
      </c>
      <c r="E132" s="126">
        <v>2</v>
      </c>
      <c r="G132" s="202"/>
      <c r="H132" s="202"/>
      <c r="I132" s="202"/>
      <c r="J132" s="202"/>
      <c r="L132" s="199"/>
      <c r="M132" s="199"/>
      <c r="O132">
        <v>1</v>
      </c>
      <c r="P132">
        <v>2</v>
      </c>
      <c r="Q132">
        <v>2</v>
      </c>
      <c r="R132">
        <v>4</v>
      </c>
    </row>
    <row r="133" spans="1:18" ht="25.5" hidden="1" outlineLevel="1" x14ac:dyDescent="0.25">
      <c r="A133" s="243"/>
      <c r="B133" s="244"/>
      <c r="C133" s="247" t="s">
        <v>447</v>
      </c>
      <c r="D133" s="149" t="s">
        <v>448</v>
      </c>
      <c r="E133" s="249">
        <v>4</v>
      </c>
      <c r="G133" s="202"/>
      <c r="H133" s="202"/>
      <c r="I133" s="202"/>
      <c r="J133" s="202"/>
      <c r="L133" s="199"/>
      <c r="M133" s="199"/>
    </row>
    <row r="134" spans="1:18" ht="25.5" hidden="1" outlineLevel="1" x14ac:dyDescent="0.25">
      <c r="A134" s="243"/>
      <c r="B134" s="244"/>
      <c r="C134" s="247"/>
      <c r="D134" s="154" t="s">
        <v>449</v>
      </c>
      <c r="E134" s="249"/>
      <c r="G134" s="202"/>
      <c r="H134" s="202"/>
      <c r="I134" s="202"/>
      <c r="J134" s="202"/>
      <c r="L134" s="199"/>
      <c r="M134" s="199"/>
    </row>
    <row r="135" spans="1:18" hidden="1" outlineLevel="1" x14ac:dyDescent="0.25">
      <c r="A135" s="243"/>
      <c r="B135" s="244"/>
      <c r="C135" s="247"/>
      <c r="D135" s="154" t="s">
        <v>450</v>
      </c>
      <c r="E135" s="249"/>
      <c r="G135" s="202"/>
      <c r="H135" s="202"/>
      <c r="I135" s="202"/>
      <c r="J135" s="202"/>
      <c r="L135" s="199"/>
      <c r="M135" s="199"/>
    </row>
    <row r="136" spans="1:18" ht="25.5" hidden="1" outlineLevel="1" x14ac:dyDescent="0.25">
      <c r="A136" s="243"/>
      <c r="B136" s="244"/>
      <c r="C136" s="247"/>
      <c r="D136" s="154" t="s">
        <v>451</v>
      </c>
      <c r="E136" s="249"/>
      <c r="G136" s="202"/>
      <c r="H136" s="202"/>
      <c r="I136" s="202"/>
      <c r="J136" s="202"/>
      <c r="L136" s="199"/>
      <c r="M136" s="199"/>
    </row>
    <row r="137" spans="1:18" hidden="1" outlineLevel="1" x14ac:dyDescent="0.25">
      <c r="A137" s="243"/>
      <c r="B137" s="244"/>
      <c r="C137" s="247"/>
      <c r="D137" s="154" t="s">
        <v>452</v>
      </c>
      <c r="E137" s="249"/>
      <c r="G137" s="202"/>
      <c r="H137" s="202"/>
      <c r="I137" s="202"/>
      <c r="J137" s="202"/>
      <c r="L137" s="199"/>
      <c r="M137" s="199"/>
    </row>
    <row r="138" spans="1:18" hidden="1" outlineLevel="1" x14ac:dyDescent="0.25">
      <c r="A138" s="243"/>
      <c r="B138" s="244"/>
      <c r="C138" s="247" t="s">
        <v>453</v>
      </c>
      <c r="D138" s="149" t="s">
        <v>454</v>
      </c>
      <c r="E138" s="249">
        <v>4</v>
      </c>
      <c r="G138" s="202"/>
      <c r="H138" s="202"/>
      <c r="I138" s="202"/>
      <c r="J138" s="202"/>
      <c r="L138" s="199"/>
      <c r="M138" s="199"/>
    </row>
    <row r="139" spans="1:18" ht="25.5" hidden="1" outlineLevel="1" x14ac:dyDescent="0.25">
      <c r="A139" s="243"/>
      <c r="B139" s="244"/>
      <c r="C139" s="247"/>
      <c r="D139" s="154" t="s">
        <v>455</v>
      </c>
      <c r="E139" s="249"/>
      <c r="G139" s="202"/>
      <c r="H139" s="202"/>
      <c r="I139" s="202"/>
      <c r="J139" s="202"/>
      <c r="L139" s="199"/>
      <c r="M139" s="199"/>
    </row>
    <row r="140" spans="1:18" ht="25.5" hidden="1" outlineLevel="1" x14ac:dyDescent="0.25">
      <c r="A140" s="243"/>
      <c r="B140" s="244"/>
      <c r="C140" s="247"/>
      <c r="D140" s="154" t="s">
        <v>456</v>
      </c>
      <c r="E140" s="249"/>
      <c r="G140" s="202"/>
      <c r="H140" s="202"/>
      <c r="I140" s="202"/>
      <c r="J140" s="202"/>
      <c r="L140" s="199"/>
      <c r="M140" s="199"/>
    </row>
    <row r="141" spans="1:18" hidden="1" outlineLevel="1" x14ac:dyDescent="0.25">
      <c r="A141" s="243"/>
      <c r="B141" s="244"/>
      <c r="C141" s="247"/>
      <c r="D141" s="154" t="s">
        <v>457</v>
      </c>
      <c r="E141" s="249"/>
      <c r="G141" s="202"/>
      <c r="H141" s="202"/>
      <c r="I141" s="202"/>
      <c r="J141" s="202"/>
      <c r="L141" s="199"/>
      <c r="M141" s="199"/>
    </row>
    <row r="142" spans="1:18" hidden="1" outlineLevel="1" x14ac:dyDescent="0.25">
      <c r="A142" s="243"/>
      <c r="B142" s="244"/>
      <c r="C142" s="247" t="s">
        <v>458</v>
      </c>
      <c r="D142" s="149" t="s">
        <v>459</v>
      </c>
      <c r="E142" s="249">
        <v>4</v>
      </c>
      <c r="G142" s="202"/>
      <c r="H142" s="202"/>
      <c r="I142" s="202"/>
      <c r="J142" s="202"/>
      <c r="L142" s="199"/>
      <c r="M142" s="199"/>
    </row>
    <row r="143" spans="1:18" hidden="1" outlineLevel="1" x14ac:dyDescent="0.25">
      <c r="A143" s="243"/>
      <c r="B143" s="244"/>
      <c r="C143" s="247"/>
      <c r="D143" s="154" t="s">
        <v>460</v>
      </c>
      <c r="E143" s="249"/>
      <c r="G143" s="202"/>
      <c r="H143" s="202"/>
      <c r="I143" s="202"/>
      <c r="J143" s="202"/>
      <c r="L143" s="199"/>
      <c r="M143" s="199"/>
    </row>
    <row r="144" spans="1:18" hidden="1" outlineLevel="1" x14ac:dyDescent="0.25">
      <c r="A144" s="243"/>
      <c r="B144" s="244"/>
      <c r="C144" s="247"/>
      <c r="D144" s="154" t="s">
        <v>461</v>
      </c>
      <c r="E144" s="249"/>
      <c r="G144" s="202"/>
      <c r="H144" s="202"/>
      <c r="I144" s="202"/>
      <c r="J144" s="202"/>
      <c r="L144" s="199"/>
      <c r="M144" s="199"/>
    </row>
    <row r="145" spans="1:18" hidden="1" outlineLevel="1" x14ac:dyDescent="0.25">
      <c r="A145" s="243"/>
      <c r="B145" s="244"/>
      <c r="C145" s="247"/>
      <c r="D145" s="154" t="s">
        <v>462</v>
      </c>
      <c r="E145" s="249"/>
      <c r="G145" s="202"/>
      <c r="H145" s="202"/>
      <c r="I145" s="202"/>
      <c r="J145" s="202"/>
      <c r="L145" s="199"/>
      <c r="M145" s="199"/>
    </row>
    <row r="146" spans="1:18" hidden="1" outlineLevel="1" x14ac:dyDescent="0.25">
      <c r="A146" s="243"/>
      <c r="B146" s="244"/>
      <c r="C146" s="247"/>
      <c r="D146" s="154" t="s">
        <v>463</v>
      </c>
      <c r="E146" s="249"/>
      <c r="G146" s="202"/>
      <c r="H146" s="202"/>
      <c r="I146" s="202"/>
      <c r="J146" s="202"/>
      <c r="L146" s="199"/>
      <c r="M146" s="199"/>
    </row>
    <row r="147" spans="1:18" hidden="1" outlineLevel="1" x14ac:dyDescent="0.25">
      <c r="A147" s="243"/>
      <c r="B147" s="244"/>
      <c r="C147" s="247"/>
      <c r="D147" s="154" t="s">
        <v>464</v>
      </c>
      <c r="E147" s="249"/>
      <c r="G147" s="202"/>
      <c r="H147" s="202"/>
      <c r="I147" s="202"/>
      <c r="J147" s="202"/>
      <c r="L147" s="199"/>
      <c r="M147" s="199"/>
    </row>
    <row r="148" spans="1:18" hidden="1" outlineLevel="1" x14ac:dyDescent="0.25">
      <c r="A148" s="243"/>
      <c r="B148" s="244"/>
      <c r="C148" s="247"/>
      <c r="D148" s="155" t="s">
        <v>465</v>
      </c>
      <c r="E148" s="249"/>
      <c r="G148" s="202"/>
      <c r="H148" s="202"/>
      <c r="I148" s="202"/>
      <c r="J148" s="202"/>
      <c r="L148" s="199"/>
      <c r="M148" s="199"/>
    </row>
    <row r="149" spans="1:18" hidden="1" outlineLevel="1" x14ac:dyDescent="0.25">
      <c r="A149" s="243"/>
      <c r="B149" s="244"/>
      <c r="C149" s="126" t="s">
        <v>458</v>
      </c>
      <c r="D149" s="147" t="s">
        <v>466</v>
      </c>
      <c r="E149" s="126">
        <v>4</v>
      </c>
      <c r="G149" s="202"/>
      <c r="H149" s="202"/>
      <c r="I149" s="202"/>
      <c r="J149" s="202"/>
      <c r="L149" s="199"/>
      <c r="M149" s="199"/>
    </row>
    <row r="150" spans="1:18" hidden="1" outlineLevel="1" x14ac:dyDescent="0.25">
      <c r="A150" s="243"/>
      <c r="B150" s="244"/>
      <c r="C150" s="126" t="s">
        <v>467</v>
      </c>
      <c r="D150" s="146" t="s">
        <v>468</v>
      </c>
      <c r="E150" s="126">
        <v>4</v>
      </c>
      <c r="G150" s="202"/>
      <c r="H150" s="202"/>
      <c r="I150" s="202"/>
      <c r="J150" s="202"/>
      <c r="L150" s="199"/>
      <c r="M150" s="199"/>
    </row>
    <row r="151" spans="1:18" hidden="1" outlineLevel="1" x14ac:dyDescent="0.25">
      <c r="A151" s="243"/>
      <c r="B151" s="244"/>
      <c r="C151" s="247" t="s">
        <v>469</v>
      </c>
      <c r="D151" s="149" t="s">
        <v>470</v>
      </c>
      <c r="E151" s="249">
        <v>3</v>
      </c>
      <c r="G151" s="202"/>
      <c r="H151" s="202"/>
      <c r="I151" s="202"/>
      <c r="J151" s="202"/>
      <c r="L151" s="199"/>
      <c r="M151" s="199"/>
    </row>
    <row r="152" spans="1:18" hidden="1" outlineLevel="1" x14ac:dyDescent="0.25">
      <c r="A152" s="243"/>
      <c r="B152" s="244"/>
      <c r="C152" s="247"/>
      <c r="D152" s="154" t="s">
        <v>471</v>
      </c>
      <c r="E152" s="249"/>
      <c r="G152" s="202"/>
      <c r="H152" s="202"/>
      <c r="I152" s="202"/>
      <c r="J152" s="202"/>
      <c r="L152" s="199"/>
      <c r="M152" s="199"/>
    </row>
    <row r="153" spans="1:18" hidden="1" outlineLevel="1" x14ac:dyDescent="0.25">
      <c r="A153" s="243"/>
      <c r="B153" s="244"/>
      <c r="C153" s="247"/>
      <c r="D153" s="155" t="s">
        <v>472</v>
      </c>
      <c r="E153" s="249"/>
      <c r="G153" s="202"/>
      <c r="H153" s="202"/>
      <c r="I153" s="202"/>
      <c r="J153" s="202"/>
      <c r="L153" s="199"/>
      <c r="M153" s="199"/>
    </row>
    <row r="154" spans="1:18" collapsed="1" x14ac:dyDescent="0.25">
      <c r="A154" s="130">
        <v>3.4</v>
      </c>
      <c r="B154" s="131" t="s">
        <v>473</v>
      </c>
      <c r="C154" s="133"/>
      <c r="D154" s="133"/>
      <c r="E154" s="133"/>
      <c r="G154" s="202">
        <v>6</v>
      </c>
      <c r="H154" s="202">
        <v>9</v>
      </c>
      <c r="I154" s="202">
        <v>6</v>
      </c>
      <c r="J154" s="202">
        <v>8</v>
      </c>
      <c r="L154" s="199">
        <v>12</v>
      </c>
      <c r="M154" s="199">
        <v>17</v>
      </c>
      <c r="O154">
        <f>O155+O160+O167</f>
        <v>2.5</v>
      </c>
      <c r="P154">
        <f t="shared" ref="P154:R154" si="10">P155+P160+P167</f>
        <v>6</v>
      </c>
      <c r="Q154">
        <f t="shared" si="10"/>
        <v>9</v>
      </c>
      <c r="R154">
        <f t="shared" si="10"/>
        <v>18</v>
      </c>
    </row>
    <row r="155" spans="1:18" ht="25.5" hidden="1" outlineLevel="1" x14ac:dyDescent="0.25">
      <c r="A155" s="236" t="s">
        <v>474</v>
      </c>
      <c r="B155" s="233" t="s">
        <v>475</v>
      </c>
      <c r="C155" s="247" t="s">
        <v>476</v>
      </c>
      <c r="D155" s="149" t="s">
        <v>477</v>
      </c>
      <c r="E155" s="249">
        <v>3</v>
      </c>
      <c r="G155" s="202"/>
      <c r="H155" s="202"/>
      <c r="I155" s="202"/>
      <c r="J155" s="202"/>
      <c r="L155" s="199"/>
      <c r="M155" s="199"/>
      <c r="O155">
        <v>0.5</v>
      </c>
      <c r="P155">
        <v>2</v>
      </c>
      <c r="Q155">
        <v>1</v>
      </c>
      <c r="R155">
        <v>2</v>
      </c>
    </row>
    <row r="156" spans="1:18" hidden="1" outlineLevel="1" x14ac:dyDescent="0.25">
      <c r="A156" s="237"/>
      <c r="B156" s="234"/>
      <c r="C156" s="247"/>
      <c r="D156" s="154" t="s">
        <v>478</v>
      </c>
      <c r="E156" s="249"/>
      <c r="G156" s="202"/>
      <c r="H156" s="202"/>
      <c r="I156" s="202"/>
      <c r="J156" s="202"/>
      <c r="L156" s="199"/>
      <c r="M156" s="199"/>
    </row>
    <row r="157" spans="1:18" hidden="1" outlineLevel="1" x14ac:dyDescent="0.25">
      <c r="A157" s="237"/>
      <c r="B157" s="234"/>
      <c r="C157" s="247"/>
      <c r="D157" s="154" t="s">
        <v>479</v>
      </c>
      <c r="E157" s="249"/>
      <c r="G157" s="202"/>
      <c r="H157" s="202"/>
      <c r="I157" s="202"/>
      <c r="J157" s="202"/>
      <c r="L157" s="199"/>
      <c r="M157" s="199"/>
    </row>
    <row r="158" spans="1:18" hidden="1" outlineLevel="1" x14ac:dyDescent="0.25">
      <c r="A158" s="237"/>
      <c r="B158" s="234"/>
      <c r="C158" s="247"/>
      <c r="D158" s="155" t="s">
        <v>480</v>
      </c>
      <c r="E158" s="249"/>
      <c r="G158" s="202"/>
      <c r="H158" s="202"/>
      <c r="I158" s="202"/>
      <c r="J158" s="202"/>
      <c r="L158" s="199"/>
      <c r="M158" s="199"/>
    </row>
    <row r="159" spans="1:18" hidden="1" outlineLevel="1" x14ac:dyDescent="0.25">
      <c r="A159" s="238"/>
      <c r="B159" s="235"/>
      <c r="C159" s="126" t="s">
        <v>506</v>
      </c>
      <c r="D159" s="147" t="s">
        <v>507</v>
      </c>
      <c r="E159" s="126">
        <v>2</v>
      </c>
      <c r="G159" s="202"/>
      <c r="H159" s="202"/>
      <c r="I159" s="202"/>
      <c r="J159" s="202"/>
      <c r="L159" s="199"/>
      <c r="M159" s="199"/>
    </row>
    <row r="160" spans="1:18" hidden="1" outlineLevel="1" x14ac:dyDescent="0.25">
      <c r="A160" s="243" t="s">
        <v>481</v>
      </c>
      <c r="B160" s="244" t="s">
        <v>482</v>
      </c>
      <c r="C160" s="242" t="s">
        <v>483</v>
      </c>
      <c r="D160" s="265" t="s">
        <v>484</v>
      </c>
      <c r="E160" s="242">
        <v>4</v>
      </c>
      <c r="G160" s="202"/>
      <c r="H160" s="202"/>
      <c r="I160" s="202"/>
      <c r="J160" s="202"/>
      <c r="L160" s="199"/>
      <c r="M160" s="199"/>
      <c r="O160">
        <v>1</v>
      </c>
      <c r="P160">
        <v>2</v>
      </c>
      <c r="Q160">
        <v>4</v>
      </c>
      <c r="R160">
        <v>8</v>
      </c>
    </row>
    <row r="161" spans="1:18" hidden="1" outlineLevel="1" x14ac:dyDescent="0.25">
      <c r="A161" s="243"/>
      <c r="B161" s="244"/>
      <c r="C161" s="242"/>
      <c r="D161" s="265"/>
      <c r="E161" s="242"/>
      <c r="G161" s="202"/>
      <c r="H161" s="202"/>
      <c r="I161" s="202"/>
      <c r="J161" s="202"/>
      <c r="L161" s="199"/>
      <c r="M161" s="199"/>
    </row>
    <row r="162" spans="1:18" hidden="1" outlineLevel="1" x14ac:dyDescent="0.25">
      <c r="A162" s="243"/>
      <c r="B162" s="244"/>
      <c r="C162" s="126" t="s">
        <v>485</v>
      </c>
      <c r="D162" s="143" t="s">
        <v>486</v>
      </c>
      <c r="E162" s="126">
        <v>4</v>
      </c>
      <c r="G162" s="202"/>
      <c r="H162" s="202"/>
      <c r="I162" s="202"/>
      <c r="J162" s="202"/>
      <c r="L162" s="199"/>
      <c r="M162" s="199"/>
    </row>
    <row r="163" spans="1:18" ht="38.25" hidden="1" outlineLevel="1" x14ac:dyDescent="0.25">
      <c r="A163" s="243"/>
      <c r="B163" s="244"/>
      <c r="C163" s="126" t="s">
        <v>487</v>
      </c>
      <c r="D163" s="143" t="s">
        <v>488</v>
      </c>
      <c r="E163" s="126">
        <v>4</v>
      </c>
      <c r="G163" s="202"/>
      <c r="H163" s="202"/>
      <c r="I163" s="202"/>
      <c r="J163" s="202"/>
      <c r="L163" s="199"/>
      <c r="M163" s="199"/>
    </row>
    <row r="164" spans="1:18" ht="25.5" hidden="1" outlineLevel="1" x14ac:dyDescent="0.25">
      <c r="A164" s="243"/>
      <c r="B164" s="244"/>
      <c r="C164" s="126" t="s">
        <v>489</v>
      </c>
      <c r="D164" s="143" t="s">
        <v>490</v>
      </c>
      <c r="E164" s="126">
        <v>4</v>
      </c>
      <c r="G164" s="202"/>
      <c r="H164" s="202"/>
      <c r="I164" s="202"/>
      <c r="J164" s="202"/>
      <c r="L164" s="199"/>
      <c r="M164" s="199"/>
    </row>
    <row r="165" spans="1:18" ht="38.25" hidden="1" outlineLevel="1" x14ac:dyDescent="0.25">
      <c r="A165" s="243"/>
      <c r="B165" s="244"/>
      <c r="C165" s="126" t="s">
        <v>491</v>
      </c>
      <c r="D165" s="143" t="s">
        <v>492</v>
      </c>
      <c r="E165" s="126">
        <v>4</v>
      </c>
      <c r="G165" s="202"/>
      <c r="H165" s="202"/>
      <c r="I165" s="202"/>
      <c r="J165" s="202"/>
      <c r="L165" s="199"/>
      <c r="M165" s="199"/>
    </row>
    <row r="166" spans="1:18" ht="25.5" hidden="1" outlineLevel="1" x14ac:dyDescent="0.25">
      <c r="A166" s="243"/>
      <c r="B166" s="244"/>
      <c r="C166" s="126" t="s">
        <v>493</v>
      </c>
      <c r="D166" s="143" t="s">
        <v>494</v>
      </c>
      <c r="E166" s="126">
        <v>4</v>
      </c>
      <c r="G166" s="202"/>
      <c r="H166" s="202"/>
      <c r="I166" s="202"/>
      <c r="J166" s="202"/>
      <c r="L166" s="199"/>
      <c r="M166" s="199"/>
    </row>
    <row r="167" spans="1:18" hidden="1" outlineLevel="1" x14ac:dyDescent="0.25">
      <c r="A167" s="236" t="s">
        <v>495</v>
      </c>
      <c r="B167" s="233" t="s">
        <v>496</v>
      </c>
      <c r="C167" s="126" t="s">
        <v>497</v>
      </c>
      <c r="D167" s="143" t="s">
        <v>498</v>
      </c>
      <c r="E167" s="126">
        <v>4</v>
      </c>
      <c r="G167" s="202"/>
      <c r="H167" s="202"/>
      <c r="I167" s="202"/>
      <c r="J167" s="202"/>
      <c r="L167" s="199"/>
      <c r="M167" s="199"/>
      <c r="O167">
        <v>1</v>
      </c>
      <c r="P167">
        <v>2</v>
      </c>
      <c r="Q167">
        <v>4</v>
      </c>
      <c r="R167">
        <v>8</v>
      </c>
    </row>
    <row r="168" spans="1:18" hidden="1" outlineLevel="1" x14ac:dyDescent="0.25">
      <c r="A168" s="237"/>
      <c r="B168" s="234"/>
      <c r="C168" s="126" t="s">
        <v>499</v>
      </c>
      <c r="D168" s="158" t="s">
        <v>500</v>
      </c>
      <c r="E168" s="126">
        <v>4</v>
      </c>
      <c r="G168" s="202"/>
      <c r="H168" s="202"/>
      <c r="I168" s="202"/>
      <c r="J168" s="202"/>
      <c r="L168" s="199"/>
      <c r="M168" s="199"/>
    </row>
    <row r="169" spans="1:18" ht="38.25" hidden="1" outlineLevel="1" x14ac:dyDescent="0.25">
      <c r="A169" s="237"/>
      <c r="B169" s="234"/>
      <c r="C169" s="247" t="s">
        <v>501</v>
      </c>
      <c r="D169" s="159" t="s">
        <v>502</v>
      </c>
      <c r="E169" s="249">
        <v>4</v>
      </c>
      <c r="G169" s="202"/>
      <c r="H169" s="202"/>
      <c r="I169" s="202"/>
      <c r="J169" s="202"/>
      <c r="L169" s="199"/>
      <c r="M169" s="199"/>
    </row>
    <row r="170" spans="1:18" hidden="1" outlineLevel="1" x14ac:dyDescent="0.25">
      <c r="A170" s="237"/>
      <c r="B170" s="234"/>
      <c r="C170" s="247"/>
      <c r="D170" s="160" t="s">
        <v>503</v>
      </c>
      <c r="E170" s="249"/>
      <c r="G170" s="202"/>
      <c r="H170" s="202"/>
      <c r="I170" s="202"/>
      <c r="J170" s="202"/>
      <c r="L170" s="199"/>
      <c r="M170" s="199"/>
    </row>
    <row r="171" spans="1:18" ht="25.5" hidden="1" outlineLevel="1" x14ac:dyDescent="0.25">
      <c r="A171" s="237"/>
      <c r="B171" s="234"/>
      <c r="C171" s="247"/>
      <c r="D171" s="160" t="s">
        <v>504</v>
      </c>
      <c r="E171" s="249"/>
      <c r="G171" s="202"/>
      <c r="H171" s="202"/>
      <c r="I171" s="202"/>
      <c r="J171" s="202"/>
      <c r="L171" s="199"/>
      <c r="M171" s="199"/>
    </row>
    <row r="172" spans="1:18" ht="25.5" hidden="1" outlineLevel="1" x14ac:dyDescent="0.25">
      <c r="A172" s="237"/>
      <c r="B172" s="234"/>
      <c r="C172" s="247"/>
      <c r="D172" s="160" t="s">
        <v>505</v>
      </c>
      <c r="E172" s="249"/>
      <c r="G172" s="202"/>
      <c r="H172" s="202"/>
      <c r="I172" s="202"/>
      <c r="J172" s="202"/>
      <c r="L172" s="199"/>
      <c r="M172" s="199"/>
    </row>
    <row r="173" spans="1:18" hidden="1" outlineLevel="1" x14ac:dyDescent="0.25">
      <c r="A173" s="237"/>
      <c r="B173" s="234"/>
      <c r="C173" s="247" t="s">
        <v>508</v>
      </c>
      <c r="D173" s="159" t="s">
        <v>509</v>
      </c>
      <c r="E173" s="249">
        <v>4</v>
      </c>
      <c r="G173" s="202"/>
      <c r="H173" s="202"/>
      <c r="I173" s="202"/>
      <c r="J173" s="202"/>
      <c r="L173" s="199"/>
      <c r="M173" s="199"/>
    </row>
    <row r="174" spans="1:18" hidden="1" outlineLevel="1" x14ac:dyDescent="0.25">
      <c r="A174" s="237"/>
      <c r="B174" s="234"/>
      <c r="C174" s="247"/>
      <c r="D174" s="160" t="s">
        <v>510</v>
      </c>
      <c r="E174" s="249"/>
      <c r="G174" s="202"/>
      <c r="H174" s="202"/>
      <c r="I174" s="202"/>
      <c r="J174" s="202"/>
      <c r="L174" s="199"/>
      <c r="M174" s="199"/>
    </row>
    <row r="175" spans="1:18" hidden="1" outlineLevel="1" x14ac:dyDescent="0.25">
      <c r="A175" s="237"/>
      <c r="B175" s="234"/>
      <c r="C175" s="247"/>
      <c r="D175" s="160" t="s">
        <v>511</v>
      </c>
      <c r="E175" s="249"/>
      <c r="G175" s="202"/>
      <c r="H175" s="202"/>
      <c r="I175" s="202"/>
      <c r="J175" s="202"/>
      <c r="L175" s="199"/>
      <c r="M175" s="199"/>
    </row>
    <row r="176" spans="1:18" hidden="1" outlineLevel="1" x14ac:dyDescent="0.25">
      <c r="A176" s="237"/>
      <c r="B176" s="234"/>
      <c r="C176" s="247"/>
      <c r="D176" s="160" t="s">
        <v>512</v>
      </c>
      <c r="E176" s="249"/>
      <c r="G176" s="202"/>
      <c r="H176" s="202"/>
      <c r="I176" s="202"/>
      <c r="J176" s="202"/>
      <c r="L176" s="199"/>
      <c r="M176" s="199"/>
    </row>
    <row r="177" spans="1:18" hidden="1" outlineLevel="1" x14ac:dyDescent="0.25">
      <c r="A177" s="238"/>
      <c r="B177" s="235"/>
      <c r="C177" s="247"/>
      <c r="D177" s="161" t="s">
        <v>513</v>
      </c>
      <c r="E177" s="249"/>
      <c r="G177" s="202"/>
      <c r="H177" s="202"/>
      <c r="I177" s="202"/>
      <c r="J177" s="202"/>
      <c r="L177" s="199"/>
      <c r="M177" s="199"/>
    </row>
    <row r="178" spans="1:18" collapsed="1" x14ac:dyDescent="0.25">
      <c r="A178" s="130" t="s">
        <v>514</v>
      </c>
      <c r="B178" s="131" t="s">
        <v>515</v>
      </c>
      <c r="C178" s="133"/>
      <c r="D178" s="133"/>
      <c r="E178" s="133"/>
      <c r="G178" s="202">
        <v>3</v>
      </c>
      <c r="H178" s="202">
        <v>5</v>
      </c>
      <c r="I178" s="202">
        <v>5</v>
      </c>
      <c r="J178" s="202">
        <v>9</v>
      </c>
      <c r="L178" s="199">
        <v>8</v>
      </c>
      <c r="M178" s="199">
        <v>14</v>
      </c>
      <c r="O178">
        <f>O179+O202</f>
        <v>4</v>
      </c>
      <c r="P178">
        <f t="shared" ref="P178:R178" si="11">P179+P202</f>
        <v>7</v>
      </c>
      <c r="Q178">
        <f t="shared" si="11"/>
        <v>12</v>
      </c>
      <c r="R178">
        <f t="shared" si="11"/>
        <v>20</v>
      </c>
    </row>
    <row r="179" spans="1:18" hidden="1" outlineLevel="1" x14ac:dyDescent="0.25">
      <c r="A179" s="239"/>
      <c r="B179" s="233" t="s">
        <v>516</v>
      </c>
      <c r="C179" s="126" t="s">
        <v>517</v>
      </c>
      <c r="D179" s="146" t="s">
        <v>518</v>
      </c>
      <c r="E179" s="144">
        <v>3</v>
      </c>
      <c r="G179" s="202"/>
      <c r="H179" s="202"/>
      <c r="I179" s="202"/>
      <c r="J179" s="202"/>
      <c r="L179" s="200"/>
      <c r="M179" s="200"/>
      <c r="O179">
        <v>2</v>
      </c>
      <c r="P179">
        <v>3</v>
      </c>
      <c r="Q179">
        <v>4</v>
      </c>
      <c r="R179">
        <v>8</v>
      </c>
    </row>
    <row r="180" spans="1:18" ht="25.5" hidden="1" outlineLevel="1" x14ac:dyDescent="0.25">
      <c r="A180" s="240"/>
      <c r="B180" s="234"/>
      <c r="C180" s="247" t="s">
        <v>519</v>
      </c>
      <c r="D180" s="149" t="s">
        <v>520</v>
      </c>
      <c r="E180" s="264">
        <v>4</v>
      </c>
      <c r="G180" s="202"/>
      <c r="H180" s="202"/>
      <c r="I180" s="202"/>
      <c r="J180" s="202"/>
      <c r="L180" s="200"/>
      <c r="M180" s="200"/>
    </row>
    <row r="181" spans="1:18" hidden="1" outlineLevel="1" x14ac:dyDescent="0.25">
      <c r="A181" s="240"/>
      <c r="B181" s="234"/>
      <c r="C181" s="247"/>
      <c r="D181" s="162" t="s">
        <v>521</v>
      </c>
      <c r="E181" s="264"/>
      <c r="G181" s="202"/>
      <c r="H181" s="202"/>
      <c r="I181" s="202"/>
      <c r="J181" s="202"/>
      <c r="L181" s="200"/>
      <c r="M181" s="200"/>
    </row>
    <row r="182" spans="1:18" hidden="1" outlineLevel="1" x14ac:dyDescent="0.25">
      <c r="A182" s="240"/>
      <c r="B182" s="234"/>
      <c r="C182" s="247"/>
      <c r="D182" s="162" t="s">
        <v>522</v>
      </c>
      <c r="E182" s="264"/>
      <c r="G182" s="202"/>
      <c r="H182" s="202"/>
      <c r="I182" s="202"/>
      <c r="J182" s="202"/>
      <c r="L182" s="200"/>
      <c r="M182" s="200"/>
    </row>
    <row r="183" spans="1:18" hidden="1" outlineLevel="1" x14ac:dyDescent="0.25">
      <c r="A183" s="240"/>
      <c r="B183" s="234"/>
      <c r="C183" s="247"/>
      <c r="D183" s="162" t="s">
        <v>523</v>
      </c>
      <c r="E183" s="264"/>
      <c r="G183" s="202"/>
      <c r="H183" s="202"/>
      <c r="I183" s="202"/>
      <c r="J183" s="202"/>
      <c r="L183" s="200"/>
      <c r="M183" s="200"/>
    </row>
    <row r="184" spans="1:18" ht="25.5" hidden="1" outlineLevel="1" x14ac:dyDescent="0.25">
      <c r="A184" s="240"/>
      <c r="B184" s="234"/>
      <c r="C184" s="247"/>
      <c r="D184" s="162" t="s">
        <v>524</v>
      </c>
      <c r="E184" s="264"/>
      <c r="G184" s="202"/>
      <c r="H184" s="202"/>
      <c r="I184" s="202"/>
      <c r="J184" s="202"/>
      <c r="L184" s="200"/>
      <c r="M184" s="200"/>
    </row>
    <row r="185" spans="1:18" hidden="1" outlineLevel="1" x14ac:dyDescent="0.25">
      <c r="A185" s="240"/>
      <c r="B185" s="234"/>
      <c r="C185" s="247"/>
      <c r="D185" s="162" t="s">
        <v>525</v>
      </c>
      <c r="E185" s="264"/>
      <c r="G185" s="202"/>
      <c r="H185" s="202"/>
      <c r="I185" s="202"/>
      <c r="J185" s="202"/>
      <c r="L185" s="200"/>
      <c r="M185" s="200"/>
    </row>
    <row r="186" spans="1:18" hidden="1" outlineLevel="1" x14ac:dyDescent="0.25">
      <c r="A186" s="240"/>
      <c r="B186" s="234"/>
      <c r="C186" s="247"/>
      <c r="D186" s="162" t="s">
        <v>526</v>
      </c>
      <c r="E186" s="264"/>
      <c r="G186" s="202"/>
      <c r="H186" s="202"/>
      <c r="I186" s="202"/>
      <c r="J186" s="202"/>
      <c r="L186" s="200"/>
      <c r="M186" s="200"/>
    </row>
    <row r="187" spans="1:18" hidden="1" outlineLevel="1" x14ac:dyDescent="0.25">
      <c r="A187" s="240"/>
      <c r="B187" s="234"/>
      <c r="C187" s="247"/>
      <c r="D187" s="162" t="s">
        <v>527</v>
      </c>
      <c r="E187" s="264"/>
      <c r="G187" s="202"/>
      <c r="H187" s="202"/>
      <c r="I187" s="202"/>
      <c r="J187" s="202"/>
      <c r="L187" s="200"/>
      <c r="M187" s="200"/>
    </row>
    <row r="188" spans="1:18" hidden="1" outlineLevel="1" x14ac:dyDescent="0.25">
      <c r="A188" s="240"/>
      <c r="B188" s="234"/>
      <c r="C188" s="247"/>
      <c r="D188" s="162" t="s">
        <v>528</v>
      </c>
      <c r="E188" s="264"/>
      <c r="G188" s="202"/>
      <c r="H188" s="202"/>
      <c r="I188" s="202"/>
      <c r="J188" s="202"/>
      <c r="L188" s="200"/>
      <c r="M188" s="200"/>
    </row>
    <row r="189" spans="1:18" hidden="1" outlineLevel="1" x14ac:dyDescent="0.25">
      <c r="A189" s="240"/>
      <c r="B189" s="234"/>
      <c r="C189" s="247"/>
      <c r="D189" s="162" t="s">
        <v>529</v>
      </c>
      <c r="E189" s="264"/>
      <c r="G189" s="202"/>
      <c r="H189" s="202"/>
      <c r="I189" s="202"/>
      <c r="J189" s="202"/>
      <c r="L189" s="200"/>
      <c r="M189" s="200"/>
    </row>
    <row r="190" spans="1:18" hidden="1" outlineLevel="1" x14ac:dyDescent="0.25">
      <c r="A190" s="240"/>
      <c r="B190" s="234"/>
      <c r="C190" s="247"/>
      <c r="D190" s="162" t="s">
        <v>530</v>
      </c>
      <c r="E190" s="264"/>
      <c r="G190" s="202"/>
      <c r="H190" s="202"/>
      <c r="I190" s="202"/>
      <c r="J190" s="202"/>
      <c r="L190" s="200"/>
      <c r="M190" s="200"/>
    </row>
    <row r="191" spans="1:18" hidden="1" outlineLevel="1" x14ac:dyDescent="0.25">
      <c r="A191" s="240"/>
      <c r="B191" s="234"/>
      <c r="C191" s="247"/>
      <c r="D191" s="162" t="s">
        <v>531</v>
      </c>
      <c r="E191" s="264"/>
      <c r="G191" s="202"/>
      <c r="H191" s="202"/>
      <c r="I191" s="202"/>
      <c r="J191" s="202"/>
      <c r="L191" s="200"/>
      <c r="M191" s="200"/>
    </row>
    <row r="192" spans="1:18" hidden="1" outlineLevel="1" x14ac:dyDescent="0.25">
      <c r="A192" s="240"/>
      <c r="B192" s="234"/>
      <c r="C192" s="247"/>
      <c r="D192" s="161" t="s">
        <v>532</v>
      </c>
      <c r="E192" s="264"/>
      <c r="G192" s="202"/>
      <c r="H192" s="202"/>
      <c r="I192" s="202"/>
      <c r="J192" s="202"/>
      <c r="L192" s="200"/>
      <c r="M192" s="200"/>
    </row>
    <row r="193" spans="1:18" ht="25.5" hidden="1" outlineLevel="1" x14ac:dyDescent="0.25">
      <c r="A193" s="240"/>
      <c r="B193" s="234"/>
      <c r="C193" s="126" t="s">
        <v>533</v>
      </c>
      <c r="D193" s="148" t="s">
        <v>534</v>
      </c>
      <c r="E193" s="145">
        <v>3</v>
      </c>
      <c r="G193" s="202"/>
      <c r="H193" s="202"/>
      <c r="I193" s="202"/>
      <c r="J193" s="202"/>
      <c r="L193" s="200"/>
      <c r="M193" s="200"/>
    </row>
    <row r="194" spans="1:18" hidden="1" outlineLevel="1" x14ac:dyDescent="0.25">
      <c r="A194" s="240"/>
      <c r="B194" s="234"/>
      <c r="C194" s="247" t="s">
        <v>535</v>
      </c>
      <c r="D194" s="149" t="s">
        <v>536</v>
      </c>
      <c r="E194" s="249">
        <v>3</v>
      </c>
      <c r="G194" s="202"/>
      <c r="H194" s="202"/>
      <c r="I194" s="202"/>
      <c r="J194" s="202"/>
      <c r="L194" s="200"/>
      <c r="M194" s="200"/>
    </row>
    <row r="195" spans="1:18" hidden="1" outlineLevel="1" x14ac:dyDescent="0.25">
      <c r="A195" s="240"/>
      <c r="B195" s="234"/>
      <c r="C195" s="247"/>
      <c r="D195" s="162" t="s">
        <v>537</v>
      </c>
      <c r="E195" s="249"/>
      <c r="G195" s="202"/>
      <c r="H195" s="202"/>
      <c r="I195" s="202"/>
      <c r="J195" s="202"/>
      <c r="L195" s="200"/>
      <c r="M195" s="200"/>
    </row>
    <row r="196" spans="1:18" hidden="1" outlineLevel="1" x14ac:dyDescent="0.25">
      <c r="A196" s="240"/>
      <c r="B196" s="234"/>
      <c r="C196" s="247"/>
      <c r="D196" s="162" t="s">
        <v>538</v>
      </c>
      <c r="E196" s="249"/>
      <c r="G196" s="202"/>
      <c r="H196" s="202"/>
      <c r="I196" s="202"/>
      <c r="J196" s="202"/>
      <c r="L196" s="200"/>
      <c r="M196" s="200"/>
    </row>
    <row r="197" spans="1:18" hidden="1" outlineLevel="1" x14ac:dyDescent="0.25">
      <c r="A197" s="240"/>
      <c r="B197" s="234"/>
      <c r="C197" s="247"/>
      <c r="D197" s="162" t="s">
        <v>539</v>
      </c>
      <c r="E197" s="249"/>
      <c r="G197" s="202"/>
      <c r="H197" s="202"/>
      <c r="I197" s="202"/>
      <c r="J197" s="202"/>
      <c r="L197" s="200"/>
      <c r="M197" s="200"/>
    </row>
    <row r="198" spans="1:18" hidden="1" outlineLevel="1" x14ac:dyDescent="0.25">
      <c r="A198" s="240"/>
      <c r="B198" s="234"/>
      <c r="C198" s="247" t="s">
        <v>540</v>
      </c>
      <c r="D198" s="149" t="s">
        <v>541</v>
      </c>
      <c r="E198" s="249">
        <v>3</v>
      </c>
      <c r="G198" s="202"/>
      <c r="H198" s="202"/>
      <c r="I198" s="202"/>
      <c r="J198" s="202"/>
      <c r="L198" s="200"/>
      <c r="M198" s="200"/>
    </row>
    <row r="199" spans="1:18" hidden="1" outlineLevel="1" x14ac:dyDescent="0.25">
      <c r="A199" s="240"/>
      <c r="B199" s="234"/>
      <c r="C199" s="247"/>
      <c r="D199" s="162" t="s">
        <v>542</v>
      </c>
      <c r="E199" s="249"/>
      <c r="G199" s="202"/>
      <c r="H199" s="202"/>
      <c r="I199" s="202"/>
      <c r="J199" s="202"/>
      <c r="L199" s="200"/>
      <c r="M199" s="200"/>
    </row>
    <row r="200" spans="1:18" hidden="1" outlineLevel="1" x14ac:dyDescent="0.25">
      <c r="A200" s="240"/>
      <c r="B200" s="234"/>
      <c r="C200" s="247"/>
      <c r="D200" s="162" t="s">
        <v>543</v>
      </c>
      <c r="E200" s="249"/>
      <c r="G200" s="202"/>
      <c r="H200" s="202"/>
      <c r="I200" s="202"/>
      <c r="J200" s="202"/>
      <c r="L200" s="200"/>
      <c r="M200" s="200"/>
    </row>
    <row r="201" spans="1:18" hidden="1" outlineLevel="1" x14ac:dyDescent="0.25">
      <c r="A201" s="241"/>
      <c r="B201" s="235"/>
      <c r="C201" s="247"/>
      <c r="D201" s="163" t="s">
        <v>544</v>
      </c>
      <c r="E201" s="249"/>
      <c r="G201" s="202"/>
      <c r="H201" s="202"/>
      <c r="I201" s="202"/>
      <c r="J201" s="202"/>
      <c r="L201" s="200"/>
      <c r="M201" s="200"/>
    </row>
    <row r="202" spans="1:18" ht="14.25" hidden="1" customHeight="1" outlineLevel="1" x14ac:dyDescent="0.25">
      <c r="A202" s="236" t="s">
        <v>545</v>
      </c>
      <c r="B202" s="165" t="s">
        <v>546</v>
      </c>
      <c r="C202" s="263" t="s">
        <v>547</v>
      </c>
      <c r="D202" s="171" t="s">
        <v>548</v>
      </c>
      <c r="E202" s="249">
        <v>4</v>
      </c>
      <c r="G202" s="202"/>
      <c r="H202" s="202"/>
      <c r="I202" s="202"/>
      <c r="J202" s="202"/>
      <c r="L202" s="200"/>
      <c r="M202" s="200"/>
      <c r="O202">
        <v>2</v>
      </c>
      <c r="P202">
        <v>4</v>
      </c>
      <c r="Q202">
        <v>8</v>
      </c>
      <c r="R202">
        <v>12</v>
      </c>
    </row>
    <row r="203" spans="1:18" ht="25.5" hidden="1" outlineLevel="1" x14ac:dyDescent="0.25">
      <c r="A203" s="237"/>
      <c r="B203" s="166"/>
      <c r="C203" s="263"/>
      <c r="D203" s="160" t="s">
        <v>549</v>
      </c>
      <c r="E203" s="249"/>
      <c r="G203" s="202"/>
      <c r="H203" s="202"/>
      <c r="I203" s="202"/>
      <c r="J203" s="202"/>
      <c r="L203" s="200"/>
      <c r="M203" s="200"/>
    </row>
    <row r="204" spans="1:18" hidden="1" outlineLevel="1" x14ac:dyDescent="0.25">
      <c r="A204" s="237"/>
      <c r="B204" s="166"/>
      <c r="C204" s="263"/>
      <c r="D204" s="162" t="s">
        <v>550</v>
      </c>
      <c r="E204" s="249"/>
      <c r="G204" s="202"/>
      <c r="H204" s="202"/>
      <c r="I204" s="202"/>
      <c r="J204" s="202"/>
      <c r="L204" s="200"/>
      <c r="M204" s="200"/>
    </row>
    <row r="205" spans="1:18" hidden="1" outlineLevel="1" x14ac:dyDescent="0.25">
      <c r="A205" s="237"/>
      <c r="B205" s="166"/>
      <c r="C205" s="263" t="s">
        <v>551</v>
      </c>
      <c r="D205" s="149" t="s">
        <v>552</v>
      </c>
      <c r="E205" s="249">
        <v>4</v>
      </c>
      <c r="G205" s="202"/>
      <c r="H205" s="202"/>
      <c r="I205" s="202"/>
      <c r="J205" s="202"/>
      <c r="L205" s="200"/>
      <c r="M205" s="200"/>
    </row>
    <row r="206" spans="1:18" ht="25.5" hidden="1" outlineLevel="1" x14ac:dyDescent="0.25">
      <c r="A206" s="237"/>
      <c r="B206" s="166"/>
      <c r="C206" s="263"/>
      <c r="D206" s="160" t="s">
        <v>553</v>
      </c>
      <c r="E206" s="249"/>
      <c r="G206" s="202"/>
      <c r="H206" s="202"/>
      <c r="I206" s="202"/>
      <c r="J206" s="202"/>
      <c r="L206" s="200"/>
      <c r="M206" s="200"/>
    </row>
    <row r="207" spans="1:18" hidden="1" outlineLevel="1" x14ac:dyDescent="0.25">
      <c r="A207" s="237"/>
      <c r="B207" s="166"/>
      <c r="C207" s="263"/>
      <c r="D207" s="160" t="s">
        <v>554</v>
      </c>
      <c r="E207" s="249"/>
      <c r="G207" s="202"/>
      <c r="H207" s="202"/>
      <c r="I207" s="202"/>
      <c r="J207" s="202"/>
      <c r="L207" s="200"/>
      <c r="M207" s="200"/>
    </row>
    <row r="208" spans="1:18" ht="38.25" hidden="1" outlineLevel="1" x14ac:dyDescent="0.25">
      <c r="A208" s="237"/>
      <c r="B208" s="166"/>
      <c r="C208" s="263"/>
      <c r="D208" s="160" t="s">
        <v>555</v>
      </c>
      <c r="E208" s="249"/>
      <c r="G208" s="202"/>
      <c r="H208" s="202"/>
      <c r="I208" s="202"/>
      <c r="J208" s="202"/>
      <c r="L208" s="200"/>
      <c r="M208" s="200"/>
    </row>
    <row r="209" spans="1:13" hidden="1" outlineLevel="1" x14ac:dyDescent="0.25">
      <c r="A209" s="237"/>
      <c r="B209" s="166"/>
      <c r="C209" s="263"/>
      <c r="D209" s="160" t="s">
        <v>556</v>
      </c>
      <c r="E209" s="249"/>
      <c r="G209" s="202"/>
      <c r="H209" s="202"/>
      <c r="I209" s="202"/>
      <c r="J209" s="202"/>
      <c r="L209" s="200"/>
      <c r="M209" s="200"/>
    </row>
    <row r="210" spans="1:13" ht="25.5" hidden="1" outlineLevel="1" x14ac:dyDescent="0.25">
      <c r="A210" s="237"/>
      <c r="B210" s="166"/>
      <c r="C210" s="263"/>
      <c r="D210" s="162" t="s">
        <v>557</v>
      </c>
      <c r="E210" s="249"/>
      <c r="G210" s="202"/>
      <c r="H210" s="202"/>
      <c r="I210" s="202"/>
      <c r="J210" s="202"/>
      <c r="L210" s="200"/>
      <c r="M210" s="200"/>
    </row>
    <row r="211" spans="1:13" ht="25.5" hidden="1" outlineLevel="1" x14ac:dyDescent="0.25">
      <c r="A211" s="237"/>
      <c r="B211" s="166"/>
      <c r="C211" s="263"/>
      <c r="D211" s="162" t="s">
        <v>558</v>
      </c>
      <c r="E211" s="249"/>
      <c r="G211" s="202"/>
      <c r="H211" s="202"/>
      <c r="I211" s="202"/>
      <c r="J211" s="202"/>
      <c r="L211" s="200"/>
      <c r="M211" s="200"/>
    </row>
    <row r="212" spans="1:13" ht="25.5" hidden="1" outlineLevel="1" x14ac:dyDescent="0.25">
      <c r="A212" s="237"/>
      <c r="B212" s="166"/>
      <c r="C212" s="263"/>
      <c r="D212" s="162" t="s">
        <v>559</v>
      </c>
      <c r="E212" s="249"/>
      <c r="G212" s="202"/>
      <c r="H212" s="202"/>
      <c r="I212" s="202"/>
      <c r="J212" s="202"/>
      <c r="L212" s="200"/>
      <c r="M212" s="200"/>
    </row>
    <row r="213" spans="1:13" hidden="1" outlineLevel="1" x14ac:dyDescent="0.25">
      <c r="A213" s="237"/>
      <c r="B213" s="166"/>
      <c r="C213" s="263" t="s">
        <v>560</v>
      </c>
      <c r="D213" s="149" t="s">
        <v>561</v>
      </c>
      <c r="E213" s="249">
        <v>4</v>
      </c>
      <c r="G213" s="202"/>
      <c r="H213" s="202"/>
      <c r="I213" s="202"/>
      <c r="J213" s="202"/>
      <c r="L213" s="200"/>
      <c r="M213" s="200"/>
    </row>
    <row r="214" spans="1:13" hidden="1" outlineLevel="1" x14ac:dyDescent="0.25">
      <c r="A214" s="237"/>
      <c r="B214" s="166"/>
      <c r="C214" s="263"/>
      <c r="D214" s="160" t="s">
        <v>562</v>
      </c>
      <c r="E214" s="249"/>
      <c r="G214" s="202"/>
      <c r="H214" s="202"/>
      <c r="I214" s="202"/>
      <c r="J214" s="202"/>
      <c r="L214" s="200"/>
      <c r="M214" s="200"/>
    </row>
    <row r="215" spans="1:13" ht="25.5" hidden="1" outlineLevel="1" x14ac:dyDescent="0.25">
      <c r="A215" s="237"/>
      <c r="B215" s="166"/>
      <c r="C215" s="263"/>
      <c r="D215" s="160" t="s">
        <v>563</v>
      </c>
      <c r="E215" s="249"/>
      <c r="G215" s="202"/>
      <c r="H215" s="202"/>
      <c r="I215" s="202"/>
      <c r="J215" s="202"/>
      <c r="L215" s="200"/>
      <c r="M215" s="200"/>
    </row>
    <row r="216" spans="1:13" hidden="1" outlineLevel="1" x14ac:dyDescent="0.25">
      <c r="A216" s="237"/>
      <c r="B216" s="166"/>
      <c r="C216" s="263"/>
      <c r="D216" s="160" t="s">
        <v>564</v>
      </c>
      <c r="E216" s="249"/>
      <c r="G216" s="202"/>
      <c r="H216" s="202"/>
      <c r="I216" s="202"/>
      <c r="J216" s="202"/>
      <c r="L216" s="200"/>
      <c r="M216" s="200"/>
    </row>
    <row r="217" spans="1:13" ht="25.5" hidden="1" outlineLevel="1" x14ac:dyDescent="0.25">
      <c r="A217" s="237"/>
      <c r="B217" s="166"/>
      <c r="C217" s="263"/>
      <c r="D217" s="162" t="s">
        <v>565</v>
      </c>
      <c r="E217" s="249"/>
      <c r="G217" s="202"/>
      <c r="H217" s="202"/>
      <c r="I217" s="202"/>
      <c r="J217" s="202"/>
      <c r="L217" s="200"/>
      <c r="M217" s="200"/>
    </row>
    <row r="218" spans="1:13" hidden="1" outlineLevel="1" x14ac:dyDescent="0.25">
      <c r="A218" s="237"/>
      <c r="B218" s="166"/>
      <c r="C218" s="263" t="s">
        <v>566</v>
      </c>
      <c r="D218" s="149" t="s">
        <v>567</v>
      </c>
      <c r="E218" s="249">
        <v>4</v>
      </c>
      <c r="G218" s="202"/>
      <c r="H218" s="202"/>
      <c r="I218" s="202"/>
      <c r="J218" s="202"/>
      <c r="L218" s="200"/>
      <c r="M218" s="200"/>
    </row>
    <row r="219" spans="1:13" ht="38.25" hidden="1" outlineLevel="1" x14ac:dyDescent="0.25">
      <c r="A219" s="237"/>
      <c r="B219" s="166"/>
      <c r="C219" s="263"/>
      <c r="D219" s="162" t="s">
        <v>568</v>
      </c>
      <c r="E219" s="249"/>
      <c r="G219" s="202"/>
      <c r="H219" s="202"/>
      <c r="I219" s="202"/>
      <c r="J219" s="202"/>
      <c r="L219" s="200"/>
      <c r="M219" s="200"/>
    </row>
    <row r="220" spans="1:13" hidden="1" outlineLevel="1" x14ac:dyDescent="0.25">
      <c r="A220" s="237"/>
      <c r="B220" s="166"/>
      <c r="C220" s="263"/>
      <c r="D220" s="162" t="s">
        <v>569</v>
      </c>
      <c r="E220" s="249"/>
      <c r="G220" s="202"/>
      <c r="H220" s="202"/>
      <c r="I220" s="202"/>
      <c r="J220" s="202"/>
      <c r="L220" s="200"/>
      <c r="M220" s="200"/>
    </row>
    <row r="221" spans="1:13" hidden="1" outlineLevel="1" x14ac:dyDescent="0.25">
      <c r="A221" s="237"/>
      <c r="B221" s="166"/>
      <c r="C221" s="263"/>
      <c r="D221" s="162" t="s">
        <v>570</v>
      </c>
      <c r="E221" s="249"/>
      <c r="G221" s="202"/>
      <c r="H221" s="202"/>
      <c r="I221" s="202"/>
      <c r="J221" s="202"/>
      <c r="L221" s="200"/>
      <c r="M221" s="200"/>
    </row>
    <row r="222" spans="1:13" hidden="1" outlineLevel="1" x14ac:dyDescent="0.25">
      <c r="A222" s="237"/>
      <c r="B222" s="167"/>
      <c r="C222" s="263" t="s">
        <v>571</v>
      </c>
      <c r="D222" s="149" t="s">
        <v>572</v>
      </c>
      <c r="E222" s="249">
        <v>4</v>
      </c>
      <c r="G222" s="202"/>
      <c r="H222" s="202"/>
      <c r="I222" s="202"/>
      <c r="J222" s="202"/>
      <c r="L222" s="200"/>
      <c r="M222" s="200"/>
    </row>
    <row r="223" spans="1:13" hidden="1" outlineLevel="1" x14ac:dyDescent="0.25">
      <c r="A223" s="237"/>
      <c r="B223" s="167"/>
      <c r="C223" s="263"/>
      <c r="D223" s="162" t="s">
        <v>573</v>
      </c>
      <c r="E223" s="249"/>
      <c r="G223" s="202"/>
      <c r="H223" s="202"/>
      <c r="I223" s="202"/>
      <c r="J223" s="202"/>
      <c r="L223" s="200"/>
      <c r="M223" s="200"/>
    </row>
    <row r="224" spans="1:13" hidden="1" outlineLevel="1" x14ac:dyDescent="0.25">
      <c r="A224" s="237"/>
      <c r="B224" s="167"/>
      <c r="C224" s="263"/>
      <c r="D224" s="163" t="s">
        <v>574</v>
      </c>
      <c r="E224" s="249"/>
      <c r="G224" s="202"/>
      <c r="H224" s="202"/>
      <c r="I224" s="202"/>
      <c r="J224" s="202"/>
      <c r="L224" s="200"/>
      <c r="M224" s="200"/>
    </row>
    <row r="225" spans="1:21" hidden="1" outlineLevel="1" x14ac:dyDescent="0.25">
      <c r="A225" s="237"/>
      <c r="B225" s="167"/>
      <c r="C225" s="164" t="s">
        <v>575</v>
      </c>
      <c r="D225" s="148" t="s">
        <v>576</v>
      </c>
      <c r="E225" s="126">
        <v>4</v>
      </c>
      <c r="G225" s="202"/>
      <c r="H225" s="202"/>
      <c r="I225" s="202"/>
      <c r="J225" s="202"/>
      <c r="L225" s="200"/>
      <c r="M225" s="200"/>
    </row>
    <row r="226" spans="1:21" hidden="1" outlineLevel="1" x14ac:dyDescent="0.25">
      <c r="A226" s="237"/>
      <c r="B226" s="167"/>
      <c r="C226" s="263" t="s">
        <v>577</v>
      </c>
      <c r="D226" s="149" t="s">
        <v>578</v>
      </c>
      <c r="E226" s="249">
        <v>4</v>
      </c>
      <c r="G226" s="202"/>
      <c r="H226" s="202"/>
      <c r="I226" s="202"/>
      <c r="J226" s="202"/>
      <c r="L226" s="200"/>
      <c r="M226" s="200"/>
    </row>
    <row r="227" spans="1:21" hidden="1" outlineLevel="1" x14ac:dyDescent="0.25">
      <c r="A227" s="237"/>
      <c r="B227" s="167"/>
      <c r="C227" s="263"/>
      <c r="D227" s="162" t="s">
        <v>579</v>
      </c>
      <c r="E227" s="249"/>
      <c r="G227" s="202"/>
      <c r="H227" s="202"/>
      <c r="I227" s="202"/>
      <c r="J227" s="202"/>
      <c r="L227" s="200"/>
      <c r="M227" s="200"/>
    </row>
    <row r="228" spans="1:21" hidden="1" outlineLevel="1" x14ac:dyDescent="0.25">
      <c r="A228" s="237"/>
      <c r="B228" s="167"/>
      <c r="C228" s="263"/>
      <c r="D228" s="162" t="s">
        <v>580</v>
      </c>
      <c r="E228" s="249"/>
      <c r="G228" s="202"/>
      <c r="H228" s="202"/>
      <c r="I228" s="202"/>
      <c r="J228" s="202"/>
      <c r="L228" s="200"/>
      <c r="M228" s="200"/>
    </row>
    <row r="229" spans="1:21" hidden="1" outlineLevel="1" x14ac:dyDescent="0.25">
      <c r="A229" s="238"/>
      <c r="B229" s="168"/>
      <c r="C229" s="263"/>
      <c r="D229" s="163" t="s">
        <v>581</v>
      </c>
      <c r="E229" s="249"/>
      <c r="G229" s="202"/>
      <c r="H229" s="202"/>
      <c r="I229" s="202"/>
      <c r="J229" s="202"/>
      <c r="L229" s="200"/>
      <c r="M229" s="200"/>
    </row>
    <row r="230" spans="1:21" collapsed="1" x14ac:dyDescent="0.25">
      <c r="F230" s="192" t="s">
        <v>1132</v>
      </c>
      <c r="G230" s="199">
        <f>SUM(G93:G229)</f>
        <v>27</v>
      </c>
      <c r="H230" s="199">
        <f t="shared" ref="H230:J230" si="12">SUM(H93:H229)</f>
        <v>41</v>
      </c>
      <c r="I230" s="199">
        <f t="shared" si="12"/>
        <v>30</v>
      </c>
      <c r="J230" s="199">
        <f t="shared" si="12"/>
        <v>44</v>
      </c>
      <c r="K230" s="137"/>
      <c r="L230" s="199">
        <f>G230+I230</f>
        <v>57</v>
      </c>
      <c r="M230" s="199">
        <f>H230+J230</f>
        <v>85</v>
      </c>
      <c r="O230" s="199">
        <f>SUM(O93:O229)</f>
        <v>26.5</v>
      </c>
      <c r="P230" s="199">
        <f t="shared" ref="P230:R230" si="13">SUM(P93:P229)</f>
        <v>58</v>
      </c>
      <c r="Q230" s="199">
        <f t="shared" si="13"/>
        <v>55</v>
      </c>
      <c r="R230" s="199">
        <f t="shared" si="13"/>
        <v>104</v>
      </c>
      <c r="T230" s="199">
        <f>O230+Q230</f>
        <v>81.5</v>
      </c>
      <c r="U230" s="7">
        <f>P230+R230</f>
        <v>162</v>
      </c>
    </row>
    <row r="231" spans="1:21" x14ac:dyDescent="0.25">
      <c r="G231" s="202"/>
      <c r="H231" s="202"/>
      <c r="I231" s="202"/>
      <c r="J231" s="202"/>
      <c r="L231" s="200"/>
      <c r="M231" s="200"/>
    </row>
    <row r="232" spans="1:21" s="107" customFormat="1" x14ac:dyDescent="0.25">
      <c r="A232" s="109" t="s">
        <v>582</v>
      </c>
      <c r="B232" s="112"/>
      <c r="F232" s="191"/>
      <c r="G232" s="195"/>
      <c r="H232" s="195"/>
      <c r="I232" s="195"/>
      <c r="J232" s="195"/>
      <c r="K232" s="123"/>
      <c r="L232" s="198"/>
      <c r="M232" s="198"/>
      <c r="U232" s="108"/>
    </row>
    <row r="233" spans="1:21" x14ac:dyDescent="0.25">
      <c r="A233" s="130">
        <v>4.0999999999999996</v>
      </c>
      <c r="B233" s="131" t="s">
        <v>1136</v>
      </c>
      <c r="C233" s="132"/>
      <c r="D233" s="132"/>
      <c r="E233" s="132"/>
      <c r="G233" s="202">
        <v>5</v>
      </c>
      <c r="H233" s="202">
        <v>7</v>
      </c>
      <c r="I233" s="202">
        <v>3</v>
      </c>
      <c r="J233" s="202">
        <v>5</v>
      </c>
      <c r="L233" s="199">
        <v>8</v>
      </c>
      <c r="M233" s="199">
        <v>12</v>
      </c>
      <c r="O233" s="207">
        <f>O234+O242+O245+O249</f>
        <v>2</v>
      </c>
      <c r="P233" s="207">
        <f t="shared" ref="P233:R233" si="14">P234+P242+P245+P249</f>
        <v>4</v>
      </c>
      <c r="Q233" s="207">
        <f t="shared" si="14"/>
        <v>1</v>
      </c>
      <c r="R233" s="207">
        <f t="shared" si="14"/>
        <v>4</v>
      </c>
    </row>
    <row r="234" spans="1:21" hidden="1" outlineLevel="1" x14ac:dyDescent="0.25">
      <c r="A234" s="243" t="s">
        <v>583</v>
      </c>
      <c r="B234" s="244" t="s">
        <v>584</v>
      </c>
      <c r="C234" s="126" t="s">
        <v>585</v>
      </c>
      <c r="D234" s="126" t="s">
        <v>586</v>
      </c>
      <c r="E234" s="126">
        <v>1</v>
      </c>
      <c r="G234" s="202"/>
      <c r="H234" s="202"/>
      <c r="I234" s="202"/>
      <c r="J234" s="202"/>
      <c r="L234" s="199"/>
      <c r="M234" s="199"/>
      <c r="O234">
        <v>0.5</v>
      </c>
      <c r="P234">
        <v>1</v>
      </c>
      <c r="Q234">
        <v>0</v>
      </c>
      <c r="R234">
        <v>0</v>
      </c>
    </row>
    <row r="235" spans="1:21" hidden="1" outlineLevel="1" x14ac:dyDescent="0.25">
      <c r="A235" s="243"/>
      <c r="B235" s="244"/>
      <c r="C235" s="126" t="s">
        <v>587</v>
      </c>
      <c r="D235" s="126" t="s">
        <v>588</v>
      </c>
      <c r="E235" s="126">
        <v>1</v>
      </c>
      <c r="G235" s="202"/>
      <c r="H235" s="202"/>
      <c r="I235" s="202"/>
      <c r="J235" s="202"/>
      <c r="L235" s="199"/>
      <c r="M235" s="199"/>
    </row>
    <row r="236" spans="1:21" hidden="1" outlineLevel="1" x14ac:dyDescent="0.25">
      <c r="A236" s="243"/>
      <c r="B236" s="244"/>
      <c r="C236" s="126" t="s">
        <v>589</v>
      </c>
      <c r="D236" s="126" t="s">
        <v>590</v>
      </c>
      <c r="E236" s="126">
        <v>1</v>
      </c>
      <c r="G236" s="202"/>
      <c r="H236" s="202"/>
      <c r="I236" s="202"/>
      <c r="J236" s="202"/>
      <c r="L236" s="199"/>
      <c r="M236" s="199"/>
    </row>
    <row r="237" spans="1:21" hidden="1" outlineLevel="1" x14ac:dyDescent="0.25">
      <c r="A237" s="243"/>
      <c r="B237" s="244"/>
      <c r="C237" s="126" t="s">
        <v>591</v>
      </c>
      <c r="D237" s="126" t="s">
        <v>592</v>
      </c>
      <c r="E237" s="126">
        <v>1</v>
      </c>
      <c r="G237" s="202"/>
      <c r="H237" s="202"/>
      <c r="I237" s="202"/>
      <c r="J237" s="202"/>
      <c r="L237" s="199"/>
      <c r="M237" s="199"/>
    </row>
    <row r="238" spans="1:21" ht="25.5" hidden="1" outlineLevel="1" x14ac:dyDescent="0.25">
      <c r="A238" s="243"/>
      <c r="B238" s="244"/>
      <c r="C238" s="126" t="s">
        <v>593</v>
      </c>
      <c r="D238" s="146" t="s">
        <v>594</v>
      </c>
      <c r="E238" s="126">
        <v>1</v>
      </c>
      <c r="G238" s="202"/>
      <c r="H238" s="202"/>
      <c r="I238" s="202"/>
      <c r="J238" s="202"/>
      <c r="L238" s="199"/>
      <c r="M238" s="199"/>
    </row>
    <row r="239" spans="1:21" hidden="1" outlineLevel="1" x14ac:dyDescent="0.25">
      <c r="A239" s="243"/>
      <c r="B239" s="244"/>
      <c r="C239" s="247" t="s">
        <v>595</v>
      </c>
      <c r="D239" s="149" t="s">
        <v>596</v>
      </c>
      <c r="E239" s="249">
        <v>1</v>
      </c>
      <c r="G239" s="202"/>
      <c r="H239" s="202"/>
      <c r="I239" s="202"/>
      <c r="J239" s="202"/>
      <c r="L239" s="199"/>
      <c r="M239" s="199"/>
    </row>
    <row r="240" spans="1:21" hidden="1" outlineLevel="1" x14ac:dyDescent="0.25">
      <c r="A240" s="243"/>
      <c r="B240" s="244"/>
      <c r="C240" s="247"/>
      <c r="D240" s="162" t="s">
        <v>597</v>
      </c>
      <c r="E240" s="249"/>
      <c r="G240" s="202"/>
      <c r="H240" s="202"/>
      <c r="I240" s="202"/>
      <c r="J240" s="202"/>
      <c r="L240" s="199"/>
      <c r="M240" s="199"/>
    </row>
    <row r="241" spans="1:18" hidden="1" outlineLevel="1" x14ac:dyDescent="0.25">
      <c r="A241" s="243"/>
      <c r="B241" s="244"/>
      <c r="C241" s="247"/>
      <c r="D241" s="163" t="s">
        <v>598</v>
      </c>
      <c r="E241" s="249"/>
      <c r="G241" s="202"/>
      <c r="H241" s="202"/>
      <c r="I241" s="202"/>
      <c r="J241" s="202"/>
      <c r="L241" s="199"/>
      <c r="M241" s="199"/>
    </row>
    <row r="242" spans="1:18" hidden="1" outlineLevel="1" x14ac:dyDescent="0.25">
      <c r="A242" s="243" t="s">
        <v>599</v>
      </c>
      <c r="B242" s="244" t="s">
        <v>600</v>
      </c>
      <c r="C242" s="126" t="s">
        <v>601</v>
      </c>
      <c r="D242" s="147" t="s">
        <v>602</v>
      </c>
      <c r="E242" s="126">
        <v>1</v>
      </c>
      <c r="G242" s="202"/>
      <c r="H242" s="202"/>
      <c r="I242" s="202"/>
      <c r="J242" s="202"/>
      <c r="L242" s="199"/>
      <c r="M242" s="199"/>
      <c r="O242">
        <v>0.5</v>
      </c>
      <c r="P242">
        <v>1</v>
      </c>
      <c r="Q242">
        <v>0.5</v>
      </c>
      <c r="R242">
        <v>2</v>
      </c>
    </row>
    <row r="243" spans="1:18" hidden="1" outlineLevel="1" x14ac:dyDescent="0.25">
      <c r="A243" s="243"/>
      <c r="B243" s="244"/>
      <c r="C243" s="126" t="s">
        <v>603</v>
      </c>
      <c r="D243" s="126" t="s">
        <v>604</v>
      </c>
      <c r="E243" s="126">
        <v>1</v>
      </c>
      <c r="G243" s="202"/>
      <c r="H243" s="202"/>
      <c r="I243" s="202"/>
      <c r="J243" s="202"/>
      <c r="L243" s="199"/>
      <c r="M243" s="199"/>
    </row>
    <row r="244" spans="1:18" hidden="1" outlineLevel="1" x14ac:dyDescent="0.25">
      <c r="A244" s="243"/>
      <c r="B244" s="244"/>
      <c r="C244" s="127" t="s">
        <v>605</v>
      </c>
      <c r="D244" s="127" t="s">
        <v>606</v>
      </c>
      <c r="E244" s="127">
        <v>1</v>
      </c>
      <c r="G244" s="202"/>
      <c r="H244" s="202"/>
      <c r="I244" s="202"/>
      <c r="J244" s="202"/>
      <c r="L244" s="199"/>
      <c r="M244" s="199"/>
    </row>
    <row r="245" spans="1:18" hidden="1" outlineLevel="1" x14ac:dyDescent="0.25">
      <c r="A245" s="243" t="s">
        <v>607</v>
      </c>
      <c r="B245" s="244" t="s">
        <v>608</v>
      </c>
      <c r="C245" s="126" t="s">
        <v>609</v>
      </c>
      <c r="D245" s="126" t="s">
        <v>610</v>
      </c>
      <c r="E245" s="126">
        <v>3</v>
      </c>
      <c r="G245" s="202"/>
      <c r="H245" s="202"/>
      <c r="I245" s="202"/>
      <c r="J245" s="202"/>
      <c r="L245" s="199"/>
      <c r="M245" s="199"/>
      <c r="O245">
        <v>0.5</v>
      </c>
      <c r="P245">
        <v>1</v>
      </c>
      <c r="Q245">
        <v>0.5</v>
      </c>
      <c r="R245">
        <v>2</v>
      </c>
    </row>
    <row r="246" spans="1:18" hidden="1" outlineLevel="1" x14ac:dyDescent="0.25">
      <c r="A246" s="243"/>
      <c r="B246" s="244"/>
      <c r="C246" s="126" t="s">
        <v>611</v>
      </c>
      <c r="D246" s="126" t="s">
        <v>612</v>
      </c>
      <c r="E246" s="126">
        <v>3</v>
      </c>
      <c r="G246" s="202"/>
      <c r="H246" s="202"/>
      <c r="I246" s="202"/>
      <c r="J246" s="202"/>
      <c r="L246" s="199"/>
      <c r="M246" s="199"/>
    </row>
    <row r="247" spans="1:18" hidden="1" outlineLevel="1" x14ac:dyDescent="0.25">
      <c r="A247" s="243"/>
      <c r="B247" s="244"/>
      <c r="C247" s="126" t="s">
        <v>613</v>
      </c>
      <c r="D247" s="126" t="s">
        <v>614</v>
      </c>
      <c r="E247" s="126">
        <v>3</v>
      </c>
      <c r="G247" s="202"/>
      <c r="H247" s="202"/>
      <c r="I247" s="202"/>
      <c r="J247" s="202"/>
      <c r="L247" s="199"/>
      <c r="M247" s="199"/>
    </row>
    <row r="248" spans="1:18" hidden="1" outlineLevel="1" x14ac:dyDescent="0.25">
      <c r="A248" s="243" t="s">
        <v>615</v>
      </c>
      <c r="B248" s="244" t="s">
        <v>616</v>
      </c>
      <c r="C248" s="126" t="s">
        <v>617</v>
      </c>
      <c r="D248" s="126" t="s">
        <v>618</v>
      </c>
      <c r="E248" s="126">
        <v>1</v>
      </c>
      <c r="G248" s="202"/>
      <c r="H248" s="202"/>
      <c r="I248" s="202"/>
      <c r="J248" s="202"/>
      <c r="L248" s="199"/>
      <c r="M248" s="199"/>
    </row>
    <row r="249" spans="1:18" hidden="1" outlineLevel="1" x14ac:dyDescent="0.25">
      <c r="A249" s="243"/>
      <c r="B249" s="244"/>
      <c r="C249" s="126" t="s">
        <v>619</v>
      </c>
      <c r="D249" s="126" t="s">
        <v>620</v>
      </c>
      <c r="E249" s="126">
        <v>1</v>
      </c>
      <c r="G249" s="202"/>
      <c r="H249" s="202"/>
      <c r="I249" s="202"/>
      <c r="J249" s="202"/>
      <c r="L249" s="199"/>
      <c r="M249" s="199"/>
      <c r="O249">
        <v>0.5</v>
      </c>
      <c r="P249">
        <v>1</v>
      </c>
      <c r="Q249">
        <v>0</v>
      </c>
      <c r="R249">
        <v>0</v>
      </c>
    </row>
    <row r="250" spans="1:18" hidden="1" outlineLevel="1" x14ac:dyDescent="0.25">
      <c r="A250" s="243"/>
      <c r="B250" s="244"/>
      <c r="C250" s="126" t="s">
        <v>621</v>
      </c>
      <c r="D250" s="126" t="s">
        <v>622</v>
      </c>
      <c r="E250" s="126">
        <v>1</v>
      </c>
      <c r="G250" s="202"/>
      <c r="H250" s="202"/>
      <c r="I250" s="202"/>
      <c r="J250" s="202"/>
      <c r="L250" s="199"/>
      <c r="M250" s="199"/>
    </row>
    <row r="251" spans="1:18" hidden="1" outlineLevel="1" x14ac:dyDescent="0.25">
      <c r="A251" s="243"/>
      <c r="B251" s="244"/>
      <c r="C251" s="126" t="s">
        <v>623</v>
      </c>
      <c r="D251" s="126" t="s">
        <v>624</v>
      </c>
      <c r="E251" s="126">
        <v>1</v>
      </c>
      <c r="G251" s="202"/>
      <c r="H251" s="202"/>
      <c r="I251" s="202"/>
      <c r="J251" s="202"/>
      <c r="L251" s="199"/>
      <c r="M251" s="199"/>
    </row>
    <row r="252" spans="1:18" ht="25.5" hidden="1" outlineLevel="1" x14ac:dyDescent="0.25">
      <c r="A252" s="243"/>
      <c r="B252" s="244"/>
      <c r="C252" s="127" t="s">
        <v>625</v>
      </c>
      <c r="D252" s="127" t="s">
        <v>626</v>
      </c>
      <c r="E252" s="169"/>
      <c r="G252" s="202"/>
      <c r="H252" s="202"/>
      <c r="I252" s="202"/>
      <c r="J252" s="202"/>
      <c r="L252" s="199"/>
      <c r="M252" s="199"/>
    </row>
    <row r="253" spans="1:18" collapsed="1" x14ac:dyDescent="0.25">
      <c r="A253" s="130">
        <v>4.2</v>
      </c>
      <c r="B253" s="131" t="s">
        <v>627</v>
      </c>
      <c r="C253" s="132"/>
      <c r="D253" s="132"/>
      <c r="E253" s="132"/>
      <c r="G253" s="202">
        <v>2</v>
      </c>
      <c r="H253" s="202">
        <v>4</v>
      </c>
      <c r="I253" s="202">
        <v>1</v>
      </c>
      <c r="J253" s="202">
        <v>2</v>
      </c>
      <c r="L253" s="199">
        <v>3</v>
      </c>
      <c r="M253" s="199">
        <v>3</v>
      </c>
      <c r="O253">
        <v>0.5</v>
      </c>
      <c r="P253">
        <v>1</v>
      </c>
      <c r="Q253">
        <v>0</v>
      </c>
      <c r="R253">
        <v>0.5</v>
      </c>
    </row>
    <row r="254" spans="1:18" ht="25.5" hidden="1" outlineLevel="1" x14ac:dyDescent="0.25">
      <c r="A254" s="243" t="s">
        <v>628</v>
      </c>
      <c r="B254" s="244" t="s">
        <v>629</v>
      </c>
      <c r="C254" s="126" t="s">
        <v>630</v>
      </c>
      <c r="D254" s="126" t="s">
        <v>631</v>
      </c>
      <c r="E254" s="126">
        <v>1</v>
      </c>
      <c r="G254" s="202"/>
      <c r="H254" s="202"/>
      <c r="I254" s="202"/>
      <c r="J254" s="202"/>
      <c r="L254" s="199"/>
      <c r="M254" s="199"/>
    </row>
    <row r="255" spans="1:18" ht="25.5" hidden="1" outlineLevel="1" x14ac:dyDescent="0.25">
      <c r="A255" s="243"/>
      <c r="B255" s="244"/>
      <c r="C255" s="126" t="s">
        <v>632</v>
      </c>
      <c r="D255" s="126" t="s">
        <v>633</v>
      </c>
      <c r="E255" s="126">
        <v>1</v>
      </c>
      <c r="G255" s="202"/>
      <c r="H255" s="202"/>
      <c r="I255" s="202"/>
      <c r="J255" s="202"/>
      <c r="L255" s="199"/>
      <c r="M255" s="199"/>
    </row>
    <row r="256" spans="1:18" hidden="1" outlineLevel="1" x14ac:dyDescent="0.25">
      <c r="A256" s="243"/>
      <c r="B256" s="244"/>
      <c r="C256" s="126" t="s">
        <v>634</v>
      </c>
      <c r="D256" s="126" t="s">
        <v>635</v>
      </c>
      <c r="E256" s="126">
        <v>1</v>
      </c>
      <c r="G256" s="202"/>
      <c r="H256" s="202"/>
      <c r="I256" s="202"/>
      <c r="J256" s="202"/>
      <c r="L256" s="199"/>
      <c r="M256" s="199"/>
    </row>
    <row r="257" spans="1:18" hidden="1" outlineLevel="1" x14ac:dyDescent="0.25">
      <c r="A257" s="243"/>
      <c r="B257" s="244"/>
      <c r="C257" s="126"/>
      <c r="D257" s="126"/>
      <c r="E257" s="126"/>
      <c r="G257" s="202"/>
      <c r="H257" s="202"/>
      <c r="I257" s="202"/>
      <c r="J257" s="202"/>
      <c r="L257" s="199"/>
      <c r="M257" s="199"/>
    </row>
    <row r="258" spans="1:18" hidden="1" outlineLevel="1" x14ac:dyDescent="0.25">
      <c r="A258" s="243"/>
      <c r="B258" s="244"/>
      <c r="C258" s="126" t="s">
        <v>636</v>
      </c>
      <c r="D258" s="126" t="s">
        <v>637</v>
      </c>
      <c r="E258" s="126">
        <v>1</v>
      </c>
      <c r="G258" s="202"/>
      <c r="H258" s="202"/>
      <c r="I258" s="202"/>
      <c r="J258" s="202"/>
      <c r="L258" s="199"/>
      <c r="M258" s="199"/>
    </row>
    <row r="259" spans="1:18" collapsed="1" x14ac:dyDescent="0.25">
      <c r="A259" s="130">
        <v>4.3</v>
      </c>
      <c r="B259" s="131" t="s">
        <v>638</v>
      </c>
      <c r="C259" s="132"/>
      <c r="D259" s="132"/>
      <c r="E259" s="132"/>
      <c r="G259" s="202">
        <v>4</v>
      </c>
      <c r="H259" s="202">
        <v>6</v>
      </c>
      <c r="I259" s="202">
        <v>2</v>
      </c>
      <c r="J259" s="202">
        <v>4</v>
      </c>
      <c r="L259" s="199">
        <v>6</v>
      </c>
      <c r="M259" s="199">
        <v>10</v>
      </c>
      <c r="O259">
        <f>O260+O267+O271</f>
        <v>1</v>
      </c>
      <c r="P259">
        <f t="shared" ref="P259:R259" si="15">P260+P267+P271</f>
        <v>2</v>
      </c>
      <c r="Q259">
        <f t="shared" si="15"/>
        <v>0.5</v>
      </c>
      <c r="R259">
        <f t="shared" si="15"/>
        <v>1.5</v>
      </c>
    </row>
    <row r="260" spans="1:18" hidden="1" outlineLevel="1" x14ac:dyDescent="0.25">
      <c r="A260" s="243" t="s">
        <v>639</v>
      </c>
      <c r="B260" s="244" t="s">
        <v>640</v>
      </c>
      <c r="C260" s="126" t="s">
        <v>641</v>
      </c>
      <c r="D260" s="146" t="s">
        <v>642</v>
      </c>
      <c r="E260" s="126">
        <v>1</v>
      </c>
      <c r="G260" s="202"/>
      <c r="H260" s="202"/>
      <c r="I260" s="202"/>
      <c r="J260" s="202"/>
      <c r="L260" s="199"/>
      <c r="M260" s="199"/>
      <c r="O260">
        <v>0.25</v>
      </c>
      <c r="P260">
        <v>0.5</v>
      </c>
      <c r="Q260">
        <v>0</v>
      </c>
      <c r="R260">
        <v>0</v>
      </c>
    </row>
    <row r="261" spans="1:18" hidden="1" outlineLevel="1" x14ac:dyDescent="0.25">
      <c r="A261" s="243"/>
      <c r="B261" s="244"/>
      <c r="C261" s="247" t="s">
        <v>643</v>
      </c>
      <c r="D261" s="149" t="s">
        <v>644</v>
      </c>
      <c r="E261" s="249">
        <v>1</v>
      </c>
      <c r="G261" s="202"/>
      <c r="H261" s="202"/>
      <c r="I261" s="202"/>
      <c r="J261" s="202"/>
      <c r="L261" s="199"/>
      <c r="M261" s="199"/>
    </row>
    <row r="262" spans="1:18" hidden="1" outlineLevel="1" x14ac:dyDescent="0.25">
      <c r="A262" s="243"/>
      <c r="B262" s="244"/>
      <c r="C262" s="247"/>
      <c r="D262" s="162" t="s">
        <v>645</v>
      </c>
      <c r="E262" s="249"/>
      <c r="G262" s="202"/>
      <c r="H262" s="202"/>
      <c r="I262" s="202"/>
      <c r="J262" s="202"/>
      <c r="L262" s="199"/>
      <c r="M262" s="199"/>
    </row>
    <row r="263" spans="1:18" hidden="1" outlineLevel="1" x14ac:dyDescent="0.25">
      <c r="A263" s="243"/>
      <c r="B263" s="244"/>
      <c r="C263" s="247"/>
      <c r="D263" s="162" t="s">
        <v>646</v>
      </c>
      <c r="E263" s="249"/>
      <c r="G263" s="202"/>
      <c r="H263" s="202"/>
      <c r="I263" s="202"/>
      <c r="J263" s="202"/>
      <c r="L263" s="199"/>
      <c r="M263" s="199"/>
    </row>
    <row r="264" spans="1:18" hidden="1" outlineLevel="1" x14ac:dyDescent="0.25">
      <c r="A264" s="243"/>
      <c r="B264" s="244"/>
      <c r="C264" s="247"/>
      <c r="D264" s="162" t="s">
        <v>647</v>
      </c>
      <c r="E264" s="249"/>
      <c r="G264" s="202"/>
      <c r="H264" s="202"/>
      <c r="I264" s="202"/>
      <c r="J264" s="202"/>
      <c r="L264" s="199"/>
      <c r="M264" s="199"/>
    </row>
    <row r="265" spans="1:18" hidden="1" outlineLevel="1" x14ac:dyDescent="0.25">
      <c r="A265" s="243"/>
      <c r="B265" s="244"/>
      <c r="C265" s="247"/>
      <c r="D265" s="162" t="s">
        <v>648</v>
      </c>
      <c r="E265" s="249"/>
      <c r="G265" s="202"/>
      <c r="H265" s="202"/>
      <c r="I265" s="202"/>
      <c r="J265" s="202"/>
      <c r="L265" s="199"/>
      <c r="M265" s="199"/>
    </row>
    <row r="266" spans="1:18" hidden="1" outlineLevel="1" x14ac:dyDescent="0.25">
      <c r="A266" s="243"/>
      <c r="B266" s="244"/>
      <c r="C266" s="247"/>
      <c r="D266" s="163" t="s">
        <v>649</v>
      </c>
      <c r="E266" s="249"/>
      <c r="G266" s="202"/>
      <c r="H266" s="202"/>
      <c r="I266" s="202"/>
      <c r="J266" s="202"/>
      <c r="L266" s="199"/>
      <c r="M266" s="199"/>
    </row>
    <row r="267" spans="1:18" hidden="1" outlineLevel="1" x14ac:dyDescent="0.25">
      <c r="A267" s="243" t="s">
        <v>650</v>
      </c>
      <c r="B267" s="244" t="s">
        <v>651</v>
      </c>
      <c r="C267" s="126" t="s">
        <v>652</v>
      </c>
      <c r="D267" s="147" t="s">
        <v>653</v>
      </c>
      <c r="E267" s="126">
        <v>2</v>
      </c>
      <c r="G267" s="202"/>
      <c r="H267" s="202"/>
      <c r="I267" s="202"/>
      <c r="J267" s="202"/>
      <c r="L267" s="199"/>
      <c r="M267" s="199"/>
      <c r="O267">
        <v>0.25</v>
      </c>
      <c r="P267">
        <v>0.5</v>
      </c>
      <c r="Q267">
        <v>0</v>
      </c>
      <c r="R267">
        <v>0.5</v>
      </c>
    </row>
    <row r="268" spans="1:18" hidden="1" outlineLevel="1" x14ac:dyDescent="0.25">
      <c r="A268" s="243"/>
      <c r="B268" s="244"/>
      <c r="C268" s="126" t="s">
        <v>654</v>
      </c>
      <c r="D268" s="126" t="s">
        <v>655</v>
      </c>
      <c r="E268" s="126">
        <v>2</v>
      </c>
      <c r="G268" s="202"/>
      <c r="H268" s="202"/>
      <c r="I268" s="202"/>
      <c r="J268" s="202"/>
      <c r="L268" s="199"/>
      <c r="M268" s="199"/>
    </row>
    <row r="269" spans="1:18" hidden="1" outlineLevel="1" x14ac:dyDescent="0.25">
      <c r="A269" s="243"/>
      <c r="B269" s="244"/>
      <c r="C269" s="126" t="s">
        <v>656</v>
      </c>
      <c r="D269" s="126" t="s">
        <v>657</v>
      </c>
      <c r="E269" s="126">
        <v>2</v>
      </c>
      <c r="G269" s="202"/>
      <c r="H269" s="202"/>
      <c r="I269" s="202"/>
      <c r="J269" s="202"/>
      <c r="L269" s="199"/>
      <c r="M269" s="199"/>
    </row>
    <row r="270" spans="1:18" hidden="1" outlineLevel="1" x14ac:dyDescent="0.25">
      <c r="A270" s="243"/>
      <c r="B270" s="244"/>
      <c r="C270" s="126" t="s">
        <v>658</v>
      </c>
      <c r="D270" s="126" t="s">
        <v>659</v>
      </c>
      <c r="E270" s="126">
        <v>2</v>
      </c>
      <c r="G270" s="202"/>
      <c r="H270" s="202"/>
      <c r="I270" s="202"/>
      <c r="J270" s="202"/>
      <c r="L270" s="199"/>
      <c r="M270" s="199"/>
    </row>
    <row r="271" spans="1:18" hidden="1" outlineLevel="1" x14ac:dyDescent="0.25">
      <c r="A271" s="243" t="s">
        <v>660</v>
      </c>
      <c r="B271" s="244" t="s">
        <v>661</v>
      </c>
      <c r="C271" s="126" t="s">
        <v>662</v>
      </c>
      <c r="D271" s="126" t="s">
        <v>663</v>
      </c>
      <c r="E271" s="126">
        <v>3</v>
      </c>
      <c r="G271" s="202"/>
      <c r="H271" s="202"/>
      <c r="I271" s="202"/>
      <c r="J271" s="202"/>
      <c r="L271" s="199"/>
      <c r="M271" s="199"/>
      <c r="O271">
        <v>0.5</v>
      </c>
      <c r="P271">
        <v>1</v>
      </c>
      <c r="Q271">
        <v>0.5</v>
      </c>
      <c r="R271">
        <v>1</v>
      </c>
    </row>
    <row r="272" spans="1:18" hidden="1" outlineLevel="1" x14ac:dyDescent="0.25">
      <c r="A272" s="243"/>
      <c r="B272" s="244"/>
      <c r="C272" s="126" t="s">
        <v>664</v>
      </c>
      <c r="D272" s="126" t="s">
        <v>665</v>
      </c>
      <c r="E272" s="126">
        <v>3</v>
      </c>
      <c r="G272" s="202"/>
      <c r="H272" s="202"/>
      <c r="I272" s="202"/>
      <c r="J272" s="202"/>
      <c r="L272" s="199"/>
      <c r="M272" s="199"/>
    </row>
    <row r="273" spans="1:18" collapsed="1" x14ac:dyDescent="0.25">
      <c r="A273" s="130">
        <v>4.4000000000000004</v>
      </c>
      <c r="B273" s="131" t="s">
        <v>666</v>
      </c>
      <c r="C273" s="132"/>
      <c r="D273" s="132"/>
      <c r="E273" s="132"/>
      <c r="G273" s="202">
        <v>4</v>
      </c>
      <c r="H273" s="202">
        <v>6</v>
      </c>
      <c r="I273" s="202">
        <v>4</v>
      </c>
      <c r="J273" s="202">
        <v>6</v>
      </c>
      <c r="L273" s="199">
        <v>8</v>
      </c>
      <c r="M273" s="199">
        <v>12</v>
      </c>
      <c r="O273">
        <f>O274+O278</f>
        <v>2</v>
      </c>
      <c r="P273">
        <f t="shared" ref="P273:R273" si="16">P274+P278</f>
        <v>4</v>
      </c>
      <c r="Q273">
        <f t="shared" si="16"/>
        <v>0</v>
      </c>
      <c r="R273">
        <f t="shared" si="16"/>
        <v>0</v>
      </c>
    </row>
    <row r="274" spans="1:18" hidden="1" outlineLevel="1" x14ac:dyDescent="0.25">
      <c r="A274" s="250" t="s">
        <v>667</v>
      </c>
      <c r="B274" s="262" t="s">
        <v>668</v>
      </c>
      <c r="C274" s="188" t="s">
        <v>669</v>
      </c>
      <c r="D274" s="188" t="s">
        <v>670</v>
      </c>
      <c r="E274" s="126">
        <v>1</v>
      </c>
      <c r="G274" s="202"/>
      <c r="H274" s="202"/>
      <c r="I274" s="202"/>
      <c r="J274" s="202"/>
      <c r="L274" s="199"/>
      <c r="M274" s="199"/>
      <c r="O274">
        <v>1</v>
      </c>
      <c r="P274">
        <v>2</v>
      </c>
      <c r="Q274">
        <v>0</v>
      </c>
      <c r="R274">
        <v>0</v>
      </c>
    </row>
    <row r="275" spans="1:18" hidden="1" outlineLevel="1" x14ac:dyDescent="0.25">
      <c r="A275" s="250"/>
      <c r="B275" s="262"/>
      <c r="C275" s="188" t="s">
        <v>671</v>
      </c>
      <c r="D275" s="188" t="s">
        <v>672</v>
      </c>
      <c r="E275" s="126">
        <v>1</v>
      </c>
      <c r="G275" s="202"/>
      <c r="H275" s="202"/>
      <c r="I275" s="202"/>
      <c r="J275" s="202"/>
      <c r="L275" s="199"/>
      <c r="M275" s="199"/>
    </row>
    <row r="276" spans="1:18" hidden="1" outlineLevel="1" x14ac:dyDescent="0.25">
      <c r="A276" s="250"/>
      <c r="B276" s="262"/>
      <c r="C276" s="188" t="s">
        <v>673</v>
      </c>
      <c r="D276" s="188" t="s">
        <v>674</v>
      </c>
      <c r="E276" s="126">
        <v>1</v>
      </c>
      <c r="G276" s="202"/>
      <c r="H276" s="202"/>
      <c r="I276" s="202"/>
      <c r="J276" s="202"/>
      <c r="L276" s="199"/>
      <c r="M276" s="199"/>
    </row>
    <row r="277" spans="1:18" hidden="1" outlineLevel="1" x14ac:dyDescent="0.25">
      <c r="A277" s="250"/>
      <c r="B277" s="262"/>
      <c r="C277" s="188" t="s">
        <v>675</v>
      </c>
      <c r="D277" s="188" t="s">
        <v>676</v>
      </c>
      <c r="E277" s="126">
        <v>1</v>
      </c>
      <c r="G277" s="202"/>
      <c r="H277" s="202"/>
      <c r="I277" s="202"/>
      <c r="J277" s="202"/>
      <c r="L277" s="199"/>
      <c r="M277" s="199"/>
    </row>
    <row r="278" spans="1:18" hidden="1" outlineLevel="1" x14ac:dyDescent="0.25">
      <c r="A278" s="250" t="s">
        <v>677</v>
      </c>
      <c r="B278" s="262" t="s">
        <v>678</v>
      </c>
      <c r="C278" s="252" t="s">
        <v>679</v>
      </c>
      <c r="D278" s="252" t="s">
        <v>680</v>
      </c>
      <c r="E278" s="242">
        <v>2</v>
      </c>
      <c r="G278" s="202"/>
      <c r="H278" s="202"/>
      <c r="I278" s="202"/>
      <c r="J278" s="202"/>
      <c r="L278" s="199"/>
      <c r="M278" s="199"/>
      <c r="O278">
        <v>1</v>
      </c>
      <c r="P278">
        <v>2</v>
      </c>
      <c r="Q278">
        <v>0</v>
      </c>
      <c r="R278">
        <v>0</v>
      </c>
    </row>
    <row r="279" spans="1:18" hidden="1" outlineLevel="1" x14ac:dyDescent="0.25">
      <c r="A279" s="250"/>
      <c r="B279" s="262"/>
      <c r="C279" s="252"/>
      <c r="D279" s="261"/>
      <c r="E279" s="242"/>
      <c r="G279" s="202"/>
      <c r="H279" s="202"/>
      <c r="I279" s="202"/>
      <c r="J279" s="202"/>
      <c r="L279" s="199"/>
      <c r="M279" s="199"/>
    </row>
    <row r="280" spans="1:18" hidden="1" outlineLevel="1" x14ac:dyDescent="0.25">
      <c r="A280" s="250"/>
      <c r="B280" s="262"/>
      <c r="C280" s="253" t="s">
        <v>681</v>
      </c>
      <c r="D280" s="149" t="s">
        <v>682</v>
      </c>
      <c r="E280" s="249">
        <v>2</v>
      </c>
      <c r="G280" s="202"/>
      <c r="H280" s="202"/>
      <c r="I280" s="202"/>
      <c r="J280" s="202"/>
      <c r="L280" s="199"/>
      <c r="M280" s="199"/>
    </row>
    <row r="281" spans="1:18" hidden="1" outlineLevel="1" x14ac:dyDescent="0.25">
      <c r="A281" s="250"/>
      <c r="B281" s="262"/>
      <c r="C281" s="253"/>
      <c r="D281" s="162" t="s">
        <v>683</v>
      </c>
      <c r="E281" s="249"/>
      <c r="G281" s="202"/>
      <c r="H281" s="202"/>
      <c r="I281" s="202"/>
      <c r="J281" s="202"/>
      <c r="L281" s="199"/>
      <c r="M281" s="199"/>
    </row>
    <row r="282" spans="1:18" hidden="1" outlineLevel="1" x14ac:dyDescent="0.25">
      <c r="A282" s="250"/>
      <c r="B282" s="262"/>
      <c r="C282" s="253"/>
      <c r="D282" s="162" t="s">
        <v>684</v>
      </c>
      <c r="E282" s="249"/>
      <c r="G282" s="202"/>
      <c r="H282" s="202"/>
      <c r="I282" s="202"/>
      <c r="J282" s="202"/>
      <c r="L282" s="199"/>
      <c r="M282" s="199"/>
    </row>
    <row r="283" spans="1:18" hidden="1" outlineLevel="1" x14ac:dyDescent="0.25">
      <c r="A283" s="250"/>
      <c r="B283" s="262"/>
      <c r="C283" s="253"/>
      <c r="D283" s="163" t="s">
        <v>685</v>
      </c>
      <c r="E283" s="249"/>
      <c r="G283" s="202"/>
      <c r="H283" s="202"/>
      <c r="I283" s="202"/>
      <c r="J283" s="202"/>
      <c r="L283" s="199"/>
      <c r="M283" s="199"/>
    </row>
    <row r="284" spans="1:18" collapsed="1" x14ac:dyDescent="0.25">
      <c r="A284" s="130">
        <v>4.5</v>
      </c>
      <c r="B284" s="131" t="s">
        <v>686</v>
      </c>
      <c r="C284" s="132"/>
      <c r="D284" s="174"/>
      <c r="E284" s="132"/>
      <c r="G284" s="202">
        <v>4</v>
      </c>
      <c r="H284" s="202">
        <v>7</v>
      </c>
      <c r="I284" s="202">
        <v>3</v>
      </c>
      <c r="J284" s="202">
        <v>5</v>
      </c>
      <c r="L284" s="199">
        <v>7</v>
      </c>
      <c r="M284" s="199">
        <v>12</v>
      </c>
      <c r="O284">
        <v>1</v>
      </c>
      <c r="P284">
        <v>3</v>
      </c>
      <c r="Q284">
        <v>0</v>
      </c>
      <c r="R284">
        <v>1</v>
      </c>
    </row>
    <row r="285" spans="1:18" ht="14.25" hidden="1" customHeight="1" outlineLevel="1" x14ac:dyDescent="0.25">
      <c r="A285" s="236" t="s">
        <v>687</v>
      </c>
      <c r="B285" s="233" t="s">
        <v>688</v>
      </c>
      <c r="C285" s="126" t="s">
        <v>689</v>
      </c>
      <c r="D285" s="146" t="s">
        <v>690</v>
      </c>
      <c r="E285" s="126">
        <v>3</v>
      </c>
      <c r="G285" s="202"/>
      <c r="H285" s="202"/>
      <c r="I285" s="202"/>
      <c r="J285" s="202"/>
      <c r="L285" s="199"/>
      <c r="M285" s="199"/>
    </row>
    <row r="286" spans="1:18" hidden="1" outlineLevel="1" x14ac:dyDescent="0.25">
      <c r="A286" s="237"/>
      <c r="B286" s="234"/>
      <c r="C286" s="247" t="s">
        <v>691</v>
      </c>
      <c r="D286" s="149" t="s">
        <v>692</v>
      </c>
      <c r="E286" s="249">
        <v>3</v>
      </c>
      <c r="G286" s="202"/>
      <c r="H286" s="202"/>
      <c r="I286" s="202"/>
      <c r="J286" s="202"/>
      <c r="L286" s="199"/>
      <c r="M286" s="199"/>
    </row>
    <row r="287" spans="1:18" hidden="1" outlineLevel="1" x14ac:dyDescent="0.25">
      <c r="A287" s="237"/>
      <c r="B287" s="234"/>
      <c r="C287" s="247"/>
      <c r="D287" s="162" t="s">
        <v>693</v>
      </c>
      <c r="E287" s="249"/>
      <c r="G287" s="202"/>
      <c r="H287" s="202"/>
      <c r="I287" s="202"/>
      <c r="J287" s="202"/>
      <c r="L287" s="199"/>
      <c r="M287" s="199"/>
    </row>
    <row r="288" spans="1:18" hidden="1" outlineLevel="1" x14ac:dyDescent="0.25">
      <c r="A288" s="237"/>
      <c r="B288" s="234"/>
      <c r="C288" s="247"/>
      <c r="D288" s="162" t="s">
        <v>694</v>
      </c>
      <c r="E288" s="249"/>
      <c r="G288" s="202"/>
      <c r="H288" s="202"/>
      <c r="I288" s="202"/>
      <c r="J288" s="202"/>
      <c r="L288" s="199"/>
      <c r="M288" s="199"/>
    </row>
    <row r="289" spans="1:13" hidden="1" outlineLevel="1" x14ac:dyDescent="0.25">
      <c r="A289" s="237"/>
      <c r="B289" s="234"/>
      <c r="C289" s="247" t="s">
        <v>695</v>
      </c>
      <c r="D289" s="149" t="s">
        <v>696</v>
      </c>
      <c r="E289" s="249">
        <v>3</v>
      </c>
      <c r="G289" s="202"/>
      <c r="H289" s="202"/>
      <c r="I289" s="202"/>
      <c r="J289" s="202"/>
      <c r="L289" s="199"/>
      <c r="M289" s="199"/>
    </row>
    <row r="290" spans="1:13" hidden="1" outlineLevel="1" x14ac:dyDescent="0.25">
      <c r="A290" s="237"/>
      <c r="B290" s="234"/>
      <c r="C290" s="247"/>
      <c r="D290" s="162" t="s">
        <v>697</v>
      </c>
      <c r="E290" s="249"/>
      <c r="G290" s="202"/>
      <c r="H290" s="202"/>
      <c r="I290" s="202"/>
      <c r="J290" s="202"/>
      <c r="L290" s="199"/>
      <c r="M290" s="199"/>
    </row>
    <row r="291" spans="1:13" hidden="1" outlineLevel="1" x14ac:dyDescent="0.25">
      <c r="A291" s="237"/>
      <c r="B291" s="234"/>
      <c r="C291" s="247"/>
      <c r="D291" s="162" t="s">
        <v>698</v>
      </c>
      <c r="E291" s="249"/>
      <c r="G291" s="202"/>
      <c r="H291" s="202"/>
      <c r="I291" s="202"/>
      <c r="J291" s="202"/>
      <c r="L291" s="199"/>
      <c r="M291" s="199"/>
    </row>
    <row r="292" spans="1:13" hidden="1" outlineLevel="1" x14ac:dyDescent="0.25">
      <c r="A292" s="237"/>
      <c r="B292" s="234"/>
      <c r="C292" s="247"/>
      <c r="D292" s="162" t="s">
        <v>699</v>
      </c>
      <c r="E292" s="249"/>
      <c r="G292" s="202"/>
      <c r="H292" s="202"/>
      <c r="I292" s="202"/>
      <c r="J292" s="202"/>
      <c r="L292" s="199"/>
      <c r="M292" s="199"/>
    </row>
    <row r="293" spans="1:13" hidden="1" outlineLevel="1" x14ac:dyDescent="0.25">
      <c r="A293" s="237"/>
      <c r="B293" s="234"/>
      <c r="C293" s="247"/>
      <c r="D293" s="162" t="s">
        <v>700</v>
      </c>
      <c r="E293" s="249"/>
      <c r="G293" s="202"/>
      <c r="H293" s="202"/>
      <c r="I293" s="202"/>
      <c r="J293" s="202"/>
      <c r="L293" s="199"/>
      <c r="M293" s="199"/>
    </row>
    <row r="294" spans="1:13" hidden="1" outlineLevel="1" x14ac:dyDescent="0.25">
      <c r="A294" s="237"/>
      <c r="B294" s="234"/>
      <c r="C294" s="247"/>
      <c r="D294" s="162" t="s">
        <v>701</v>
      </c>
      <c r="E294" s="249"/>
      <c r="G294" s="202"/>
      <c r="H294" s="202"/>
      <c r="I294" s="202"/>
      <c r="J294" s="202"/>
      <c r="L294" s="199"/>
      <c r="M294" s="199"/>
    </row>
    <row r="295" spans="1:13" hidden="1" outlineLevel="1" x14ac:dyDescent="0.25">
      <c r="A295" s="237"/>
      <c r="B295" s="234"/>
      <c r="C295" s="247" t="s">
        <v>702</v>
      </c>
      <c r="D295" s="149" t="s">
        <v>703</v>
      </c>
      <c r="E295" s="249">
        <v>3</v>
      </c>
      <c r="G295" s="202"/>
      <c r="H295" s="202"/>
      <c r="I295" s="202"/>
      <c r="J295" s="202"/>
      <c r="L295" s="199"/>
      <c r="M295" s="199"/>
    </row>
    <row r="296" spans="1:13" hidden="1" outlineLevel="1" x14ac:dyDescent="0.25">
      <c r="A296" s="237"/>
      <c r="B296" s="234"/>
      <c r="C296" s="247"/>
      <c r="D296" s="162" t="s">
        <v>704</v>
      </c>
      <c r="E296" s="249"/>
      <c r="G296" s="202"/>
      <c r="H296" s="202"/>
      <c r="I296" s="202"/>
      <c r="J296" s="202"/>
      <c r="L296" s="199"/>
      <c r="M296" s="199"/>
    </row>
    <row r="297" spans="1:13" hidden="1" outlineLevel="1" x14ac:dyDescent="0.25">
      <c r="A297" s="237"/>
      <c r="B297" s="234"/>
      <c r="C297" s="247"/>
      <c r="D297" s="162" t="s">
        <v>705</v>
      </c>
      <c r="E297" s="249"/>
      <c r="G297" s="202"/>
      <c r="H297" s="202"/>
      <c r="I297" s="202"/>
      <c r="J297" s="202"/>
      <c r="L297" s="199"/>
      <c r="M297" s="199"/>
    </row>
    <row r="298" spans="1:13" hidden="1" outlineLevel="1" x14ac:dyDescent="0.25">
      <c r="A298" s="237"/>
      <c r="B298" s="234"/>
      <c r="C298" s="247"/>
      <c r="D298" s="162" t="s">
        <v>706</v>
      </c>
      <c r="E298" s="249"/>
      <c r="G298" s="202"/>
      <c r="H298" s="202"/>
      <c r="I298" s="202"/>
      <c r="J298" s="202"/>
      <c r="L298" s="199"/>
      <c r="M298" s="199"/>
    </row>
    <row r="299" spans="1:13" hidden="1" outlineLevel="1" x14ac:dyDescent="0.25">
      <c r="A299" s="237"/>
      <c r="B299" s="234"/>
      <c r="C299" s="247"/>
      <c r="D299" s="162" t="s">
        <v>707</v>
      </c>
      <c r="E299" s="249"/>
      <c r="G299" s="202"/>
      <c r="H299" s="202"/>
      <c r="I299" s="202"/>
      <c r="J299" s="202"/>
      <c r="L299" s="199"/>
      <c r="M299" s="199"/>
    </row>
    <row r="300" spans="1:13" hidden="1" outlineLevel="1" x14ac:dyDescent="0.25">
      <c r="A300" s="237"/>
      <c r="B300" s="234"/>
      <c r="C300" s="247" t="s">
        <v>708</v>
      </c>
      <c r="D300" s="149" t="s">
        <v>709</v>
      </c>
      <c r="E300" s="249">
        <v>3</v>
      </c>
      <c r="G300" s="202"/>
      <c r="H300" s="202"/>
      <c r="I300" s="202"/>
      <c r="J300" s="202"/>
      <c r="L300" s="199"/>
      <c r="M300" s="199"/>
    </row>
    <row r="301" spans="1:13" hidden="1" outlineLevel="1" x14ac:dyDescent="0.25">
      <c r="A301" s="237"/>
      <c r="B301" s="234"/>
      <c r="C301" s="247"/>
      <c r="D301" s="162" t="s">
        <v>710</v>
      </c>
      <c r="E301" s="249"/>
      <c r="G301" s="202"/>
      <c r="H301" s="202"/>
      <c r="I301" s="202"/>
      <c r="J301" s="202"/>
      <c r="L301" s="199"/>
      <c r="M301" s="199"/>
    </row>
    <row r="302" spans="1:13" hidden="1" outlineLevel="1" x14ac:dyDescent="0.25">
      <c r="A302" s="237"/>
      <c r="B302" s="234"/>
      <c r="C302" s="247"/>
      <c r="D302" s="162" t="s">
        <v>711</v>
      </c>
      <c r="E302" s="249"/>
      <c r="G302" s="202"/>
      <c r="H302" s="202"/>
      <c r="I302" s="202"/>
      <c r="J302" s="202"/>
      <c r="L302" s="199"/>
      <c r="M302" s="199"/>
    </row>
    <row r="303" spans="1:13" hidden="1" outlineLevel="1" x14ac:dyDescent="0.25">
      <c r="A303" s="237"/>
      <c r="B303" s="234"/>
      <c r="C303" s="247"/>
      <c r="D303" s="162" t="s">
        <v>712</v>
      </c>
      <c r="E303" s="249"/>
      <c r="G303" s="202"/>
      <c r="H303" s="202"/>
      <c r="I303" s="202"/>
      <c r="J303" s="202"/>
      <c r="L303" s="199"/>
      <c r="M303" s="199"/>
    </row>
    <row r="304" spans="1:13" hidden="1" outlineLevel="1" x14ac:dyDescent="0.25">
      <c r="A304" s="237"/>
      <c r="B304" s="234"/>
      <c r="C304" s="247"/>
      <c r="D304" s="162" t="s">
        <v>713</v>
      </c>
      <c r="E304" s="249"/>
      <c r="G304" s="202"/>
      <c r="H304" s="202"/>
      <c r="I304" s="202"/>
      <c r="J304" s="202"/>
      <c r="L304" s="199"/>
      <c r="M304" s="199"/>
    </row>
    <row r="305" spans="1:18" hidden="1" outlineLevel="1" x14ac:dyDescent="0.25">
      <c r="A305" s="237"/>
      <c r="B305" s="234"/>
      <c r="C305" s="247"/>
      <c r="D305" s="162" t="s">
        <v>714</v>
      </c>
      <c r="E305" s="249"/>
      <c r="G305" s="202"/>
      <c r="H305" s="202"/>
      <c r="I305" s="202"/>
      <c r="J305" s="202"/>
      <c r="L305" s="199"/>
      <c r="M305" s="199"/>
    </row>
    <row r="306" spans="1:18" hidden="1" outlineLevel="1" x14ac:dyDescent="0.25">
      <c r="A306" s="237"/>
      <c r="B306" s="234"/>
      <c r="C306" s="247"/>
      <c r="D306" s="163" t="s">
        <v>715</v>
      </c>
      <c r="E306" s="249"/>
      <c r="G306" s="202"/>
      <c r="H306" s="202"/>
      <c r="I306" s="202"/>
      <c r="J306" s="202"/>
      <c r="L306" s="199"/>
      <c r="M306" s="199"/>
    </row>
    <row r="307" spans="1:18" hidden="1" outlineLevel="1" x14ac:dyDescent="0.25">
      <c r="A307" s="238"/>
      <c r="B307" s="235"/>
      <c r="C307" s="126" t="s">
        <v>716</v>
      </c>
      <c r="D307" s="147" t="s">
        <v>717</v>
      </c>
      <c r="E307" s="126">
        <v>3</v>
      </c>
      <c r="G307" s="202"/>
      <c r="H307" s="202"/>
      <c r="I307" s="202"/>
      <c r="J307" s="202"/>
      <c r="L307" s="199"/>
      <c r="M307" s="199"/>
    </row>
    <row r="308" spans="1:18" collapsed="1" x14ac:dyDescent="0.25">
      <c r="A308" s="130">
        <v>4.5999999999999996</v>
      </c>
      <c r="B308" s="131" t="s">
        <v>111</v>
      </c>
      <c r="C308" s="132"/>
      <c r="D308" s="132"/>
      <c r="E308" s="132"/>
      <c r="G308" s="202">
        <v>1</v>
      </c>
      <c r="H308" s="202">
        <v>3</v>
      </c>
      <c r="I308" s="202">
        <v>1</v>
      </c>
      <c r="J308" s="202">
        <v>2</v>
      </c>
      <c r="L308" s="199">
        <v>2</v>
      </c>
      <c r="M308" s="199">
        <v>5</v>
      </c>
      <c r="O308">
        <v>0.25</v>
      </c>
      <c r="P308">
        <v>0.5</v>
      </c>
      <c r="Q308">
        <v>0</v>
      </c>
      <c r="R308">
        <v>0</v>
      </c>
    </row>
    <row r="309" spans="1:18" hidden="1" outlineLevel="1" x14ac:dyDescent="0.25">
      <c r="A309" s="243" t="s">
        <v>718</v>
      </c>
      <c r="B309" s="244" t="s">
        <v>719</v>
      </c>
      <c r="C309" s="247" t="s">
        <v>720</v>
      </c>
      <c r="D309" s="149" t="s">
        <v>721</v>
      </c>
      <c r="E309" s="249">
        <v>1</v>
      </c>
      <c r="G309" s="202"/>
      <c r="H309" s="202"/>
      <c r="I309" s="202"/>
      <c r="J309" s="202"/>
      <c r="L309" s="199"/>
      <c r="M309" s="199"/>
    </row>
    <row r="310" spans="1:18" hidden="1" outlineLevel="1" x14ac:dyDescent="0.25">
      <c r="A310" s="243"/>
      <c r="B310" s="244"/>
      <c r="C310" s="247"/>
      <c r="D310" s="162" t="s">
        <v>722</v>
      </c>
      <c r="E310" s="249"/>
      <c r="G310" s="202"/>
      <c r="H310" s="202"/>
      <c r="I310" s="202"/>
      <c r="J310" s="202"/>
      <c r="L310" s="199"/>
      <c r="M310" s="199"/>
    </row>
    <row r="311" spans="1:18" hidden="1" outlineLevel="1" x14ac:dyDescent="0.25">
      <c r="A311" s="243"/>
      <c r="B311" s="244"/>
      <c r="C311" s="247"/>
      <c r="D311" s="162" t="s">
        <v>723</v>
      </c>
      <c r="E311" s="249"/>
      <c r="G311" s="202"/>
      <c r="H311" s="202"/>
      <c r="I311" s="202"/>
      <c r="J311" s="202"/>
      <c r="L311" s="199"/>
      <c r="M311" s="199"/>
    </row>
    <row r="312" spans="1:18" hidden="1" outlineLevel="1" x14ac:dyDescent="0.25">
      <c r="A312" s="243"/>
      <c r="B312" s="244"/>
      <c r="C312" s="247" t="s">
        <v>724</v>
      </c>
      <c r="D312" s="149" t="s">
        <v>725</v>
      </c>
      <c r="E312" s="249">
        <v>1</v>
      </c>
      <c r="G312" s="202"/>
      <c r="H312" s="202"/>
      <c r="I312" s="202"/>
      <c r="J312" s="202"/>
      <c r="L312" s="199"/>
      <c r="M312" s="199"/>
    </row>
    <row r="313" spans="1:18" hidden="1" outlineLevel="1" x14ac:dyDescent="0.25">
      <c r="A313" s="243"/>
      <c r="B313" s="244"/>
      <c r="C313" s="247"/>
      <c r="D313" s="163" t="s">
        <v>726</v>
      </c>
      <c r="E313" s="249"/>
      <c r="G313" s="202"/>
      <c r="H313" s="202"/>
      <c r="I313" s="202"/>
      <c r="J313" s="202"/>
      <c r="L313" s="199"/>
      <c r="M313" s="199"/>
    </row>
    <row r="314" spans="1:18" collapsed="1" x14ac:dyDescent="0.25">
      <c r="A314" s="130">
        <v>4.7</v>
      </c>
      <c r="B314" s="131" t="s">
        <v>727</v>
      </c>
      <c r="C314" s="132"/>
      <c r="D314" s="176"/>
      <c r="E314" s="132"/>
      <c r="G314" s="202">
        <v>2</v>
      </c>
      <c r="H314" s="202">
        <v>5</v>
      </c>
      <c r="I314" s="202">
        <v>1</v>
      </c>
      <c r="J314" s="202">
        <v>2</v>
      </c>
      <c r="L314" s="199">
        <v>3</v>
      </c>
      <c r="M314" s="199">
        <v>7</v>
      </c>
      <c r="O314">
        <v>0.5</v>
      </c>
      <c r="P314">
        <v>1</v>
      </c>
      <c r="Q314">
        <v>0</v>
      </c>
      <c r="R314">
        <v>0</v>
      </c>
    </row>
    <row r="315" spans="1:18" hidden="1" outlineLevel="1" x14ac:dyDescent="0.25">
      <c r="A315" s="243" t="s">
        <v>728</v>
      </c>
      <c r="B315" s="244" t="s">
        <v>729</v>
      </c>
      <c r="C315" s="247" t="s">
        <v>730</v>
      </c>
      <c r="D315" s="149" t="s">
        <v>731</v>
      </c>
      <c r="E315" s="249">
        <v>2</v>
      </c>
      <c r="G315" s="202"/>
      <c r="H315" s="202"/>
      <c r="I315" s="202"/>
      <c r="J315" s="202"/>
      <c r="L315" s="199"/>
      <c r="M315" s="199"/>
    </row>
    <row r="316" spans="1:18" hidden="1" outlineLevel="1" x14ac:dyDescent="0.25">
      <c r="A316" s="243"/>
      <c r="B316" s="244"/>
      <c r="C316" s="247"/>
      <c r="D316" s="162" t="s">
        <v>732</v>
      </c>
      <c r="E316" s="249"/>
      <c r="G316" s="202"/>
      <c r="H316" s="202"/>
      <c r="I316" s="202"/>
      <c r="J316" s="202"/>
      <c r="L316" s="199"/>
      <c r="M316" s="199"/>
    </row>
    <row r="317" spans="1:18" hidden="1" outlineLevel="1" x14ac:dyDescent="0.25">
      <c r="A317" s="243"/>
      <c r="B317" s="244"/>
      <c r="C317" s="247"/>
      <c r="D317" s="162" t="s">
        <v>733</v>
      </c>
      <c r="E317" s="249"/>
      <c r="G317" s="202"/>
      <c r="H317" s="202"/>
      <c r="I317" s="202"/>
      <c r="J317" s="202"/>
      <c r="L317" s="199"/>
      <c r="M317" s="199"/>
    </row>
    <row r="318" spans="1:18" hidden="1" outlineLevel="1" x14ac:dyDescent="0.25">
      <c r="A318" s="243"/>
      <c r="B318" s="244"/>
      <c r="C318" s="247"/>
      <c r="D318" s="162" t="s">
        <v>734</v>
      </c>
      <c r="E318" s="249"/>
      <c r="G318" s="202"/>
      <c r="H318" s="202"/>
      <c r="I318" s="202"/>
      <c r="J318" s="202"/>
      <c r="L318" s="199"/>
      <c r="M318" s="199"/>
    </row>
    <row r="319" spans="1:18" hidden="1" outlineLevel="1" x14ac:dyDescent="0.25">
      <c r="A319" s="243"/>
      <c r="B319" s="244"/>
      <c r="C319" s="247"/>
      <c r="D319" s="162" t="s">
        <v>735</v>
      </c>
      <c r="E319" s="249"/>
      <c r="G319" s="202"/>
      <c r="H319" s="202"/>
      <c r="I319" s="202"/>
      <c r="J319" s="202"/>
      <c r="L319" s="199"/>
      <c r="M319" s="199"/>
    </row>
    <row r="320" spans="1:18" hidden="1" outlineLevel="1" x14ac:dyDescent="0.25">
      <c r="A320" s="243"/>
      <c r="B320" s="244"/>
      <c r="C320" s="247"/>
      <c r="D320" s="163" t="s">
        <v>736</v>
      </c>
      <c r="E320" s="249"/>
      <c r="G320" s="202"/>
      <c r="H320" s="202"/>
      <c r="I320" s="202"/>
      <c r="J320" s="202"/>
      <c r="L320" s="199"/>
      <c r="M320" s="199"/>
    </row>
    <row r="321" spans="1:18" hidden="1" outlineLevel="1" x14ac:dyDescent="0.25">
      <c r="A321" s="243"/>
      <c r="B321" s="244"/>
      <c r="C321" s="242" t="s">
        <v>737</v>
      </c>
      <c r="D321" s="260" t="s">
        <v>738</v>
      </c>
      <c r="E321" s="242">
        <v>2</v>
      </c>
      <c r="G321" s="202"/>
      <c r="H321" s="202"/>
      <c r="I321" s="202"/>
      <c r="J321" s="202"/>
      <c r="L321" s="199"/>
      <c r="M321" s="199"/>
    </row>
    <row r="322" spans="1:18" hidden="1" outlineLevel="1" x14ac:dyDescent="0.25">
      <c r="A322" s="243"/>
      <c r="B322" s="244"/>
      <c r="C322" s="242"/>
      <c r="D322" s="242"/>
      <c r="E322" s="242"/>
      <c r="G322" s="202"/>
      <c r="H322" s="202"/>
      <c r="I322" s="202"/>
      <c r="J322" s="202"/>
      <c r="L322" s="199"/>
      <c r="M322" s="199"/>
    </row>
    <row r="323" spans="1:18" collapsed="1" x14ac:dyDescent="0.25">
      <c r="A323" s="130">
        <v>4.8</v>
      </c>
      <c r="B323" s="131" t="s">
        <v>115</v>
      </c>
      <c r="C323" s="132"/>
      <c r="D323" s="175"/>
      <c r="E323" s="132"/>
      <c r="G323" s="202">
        <v>3</v>
      </c>
      <c r="H323" s="202">
        <v>7</v>
      </c>
      <c r="I323" s="202">
        <v>1</v>
      </c>
      <c r="J323" s="202">
        <v>2</v>
      </c>
      <c r="L323" s="199">
        <v>4</v>
      </c>
      <c r="M323" s="199">
        <v>9</v>
      </c>
      <c r="O323">
        <f>O324+O333+O360+O366</f>
        <v>1</v>
      </c>
      <c r="P323">
        <f t="shared" ref="P323:R323" si="17">P324+P333+P360+P366</f>
        <v>2</v>
      </c>
      <c r="Q323">
        <f t="shared" si="17"/>
        <v>0</v>
      </c>
      <c r="R323">
        <f t="shared" si="17"/>
        <v>0</v>
      </c>
    </row>
    <row r="324" spans="1:18" hidden="1" outlineLevel="1" x14ac:dyDescent="0.25">
      <c r="A324" s="243" t="s">
        <v>739</v>
      </c>
      <c r="B324" s="244" t="s">
        <v>740</v>
      </c>
      <c r="C324" s="247" t="s">
        <v>741</v>
      </c>
      <c r="D324" s="149" t="s">
        <v>742</v>
      </c>
      <c r="E324" s="249">
        <v>1</v>
      </c>
      <c r="G324" s="202"/>
      <c r="H324" s="202"/>
      <c r="I324" s="202"/>
      <c r="J324" s="202"/>
      <c r="L324" s="199"/>
      <c r="M324" s="199"/>
      <c r="O324">
        <v>0.25</v>
      </c>
      <c r="P324">
        <v>0.5</v>
      </c>
      <c r="Q324">
        <v>0</v>
      </c>
      <c r="R324">
        <v>0</v>
      </c>
    </row>
    <row r="325" spans="1:18" hidden="1" outlineLevel="1" x14ac:dyDescent="0.25">
      <c r="A325" s="243"/>
      <c r="B325" s="244"/>
      <c r="C325" s="247"/>
      <c r="D325" s="162" t="s">
        <v>743</v>
      </c>
      <c r="E325" s="249"/>
      <c r="G325" s="202"/>
      <c r="H325" s="202"/>
      <c r="I325" s="202"/>
      <c r="J325" s="202"/>
      <c r="L325" s="199"/>
      <c r="M325" s="199"/>
    </row>
    <row r="326" spans="1:18" ht="25.5" hidden="1" outlineLevel="1" x14ac:dyDescent="0.25">
      <c r="A326" s="243"/>
      <c r="B326" s="244"/>
      <c r="C326" s="247"/>
      <c r="D326" s="162" t="s">
        <v>744</v>
      </c>
      <c r="E326" s="249"/>
      <c r="G326" s="202"/>
      <c r="H326" s="202"/>
      <c r="I326" s="202"/>
      <c r="J326" s="202"/>
      <c r="L326" s="199"/>
      <c r="M326" s="199"/>
    </row>
    <row r="327" spans="1:18" hidden="1" outlineLevel="1" x14ac:dyDescent="0.25">
      <c r="A327" s="243"/>
      <c r="B327" s="244"/>
      <c r="C327" s="247"/>
      <c r="D327" s="163" t="s">
        <v>745</v>
      </c>
      <c r="E327" s="249"/>
      <c r="G327" s="202"/>
      <c r="H327" s="202"/>
      <c r="I327" s="202"/>
      <c r="J327" s="202"/>
      <c r="L327" s="199"/>
      <c r="M327" s="199"/>
    </row>
    <row r="328" spans="1:18" hidden="1" outlineLevel="1" x14ac:dyDescent="0.25">
      <c r="A328" s="243"/>
      <c r="B328" s="244"/>
      <c r="C328" s="247" t="s">
        <v>746</v>
      </c>
      <c r="D328" s="149" t="s">
        <v>747</v>
      </c>
      <c r="E328" s="249">
        <v>1</v>
      </c>
      <c r="G328" s="202"/>
      <c r="H328" s="202"/>
      <c r="I328" s="202"/>
      <c r="J328" s="202"/>
      <c r="L328" s="199"/>
      <c r="M328" s="199"/>
    </row>
    <row r="329" spans="1:18" hidden="1" outlineLevel="1" x14ac:dyDescent="0.25">
      <c r="A329" s="243"/>
      <c r="B329" s="244"/>
      <c r="C329" s="247"/>
      <c r="D329" s="162" t="s">
        <v>748</v>
      </c>
      <c r="E329" s="249"/>
      <c r="G329" s="202"/>
      <c r="H329" s="202"/>
      <c r="I329" s="202"/>
      <c r="J329" s="202"/>
      <c r="L329" s="199"/>
      <c r="M329" s="199"/>
    </row>
    <row r="330" spans="1:18" hidden="1" outlineLevel="1" x14ac:dyDescent="0.25">
      <c r="A330" s="243"/>
      <c r="B330" s="244"/>
      <c r="C330" s="247"/>
      <c r="D330" s="162" t="s">
        <v>749</v>
      </c>
      <c r="E330" s="249"/>
      <c r="G330" s="202"/>
      <c r="H330" s="202"/>
      <c r="I330" s="202"/>
      <c r="J330" s="202"/>
      <c r="L330" s="199"/>
      <c r="M330" s="199"/>
    </row>
    <row r="331" spans="1:18" hidden="1" outlineLevel="1" x14ac:dyDescent="0.25">
      <c r="A331" s="243"/>
      <c r="B331" s="244"/>
      <c r="C331" s="247"/>
      <c r="D331" s="162" t="s">
        <v>750</v>
      </c>
      <c r="E331" s="249"/>
      <c r="G331" s="202"/>
      <c r="H331" s="202"/>
      <c r="I331" s="202"/>
      <c r="J331" s="202"/>
      <c r="L331" s="199"/>
      <c r="M331" s="199"/>
    </row>
    <row r="332" spans="1:18" hidden="1" outlineLevel="1" x14ac:dyDescent="0.25">
      <c r="A332" s="243"/>
      <c r="B332" s="244"/>
      <c r="C332" s="247"/>
      <c r="D332" s="162" t="s">
        <v>751</v>
      </c>
      <c r="E332" s="249"/>
      <c r="G332" s="202"/>
      <c r="H332" s="202"/>
      <c r="I332" s="202"/>
      <c r="J332" s="202"/>
      <c r="L332" s="199"/>
      <c r="M332" s="199"/>
    </row>
    <row r="333" spans="1:18" hidden="1" outlineLevel="1" x14ac:dyDescent="0.25">
      <c r="A333" s="236" t="s">
        <v>752</v>
      </c>
      <c r="B333" s="233" t="s">
        <v>753</v>
      </c>
      <c r="C333" s="247" t="s">
        <v>754</v>
      </c>
      <c r="D333" s="149" t="s">
        <v>755</v>
      </c>
      <c r="E333" s="249">
        <v>1</v>
      </c>
      <c r="G333" s="202"/>
      <c r="H333" s="202"/>
      <c r="I333" s="202"/>
      <c r="J333" s="202"/>
      <c r="L333" s="199"/>
      <c r="M333" s="199"/>
      <c r="O333">
        <v>0.25</v>
      </c>
      <c r="P333">
        <v>0.5</v>
      </c>
      <c r="Q333">
        <v>0</v>
      </c>
      <c r="R333">
        <v>0</v>
      </c>
    </row>
    <row r="334" spans="1:18" hidden="1" outlineLevel="1" x14ac:dyDescent="0.25">
      <c r="A334" s="237"/>
      <c r="B334" s="234"/>
      <c r="C334" s="247"/>
      <c r="D334" s="162" t="s">
        <v>756</v>
      </c>
      <c r="E334" s="249"/>
      <c r="G334" s="202"/>
      <c r="H334" s="202"/>
      <c r="I334" s="202"/>
      <c r="J334" s="202"/>
      <c r="L334" s="199"/>
      <c r="M334" s="199"/>
    </row>
    <row r="335" spans="1:18" hidden="1" outlineLevel="1" x14ac:dyDescent="0.25">
      <c r="A335" s="237"/>
      <c r="B335" s="234"/>
      <c r="C335" s="247"/>
      <c r="D335" s="162" t="s">
        <v>757</v>
      </c>
      <c r="E335" s="249"/>
      <c r="G335" s="202"/>
      <c r="H335" s="202"/>
      <c r="I335" s="202"/>
      <c r="J335" s="202"/>
      <c r="L335" s="199"/>
      <c r="M335" s="199"/>
    </row>
    <row r="336" spans="1:18" hidden="1" outlineLevel="1" x14ac:dyDescent="0.25">
      <c r="A336" s="237"/>
      <c r="B336" s="234"/>
      <c r="C336" s="247"/>
      <c r="D336" s="162" t="s">
        <v>758</v>
      </c>
      <c r="E336" s="249"/>
      <c r="G336" s="202"/>
      <c r="H336" s="202"/>
      <c r="I336" s="202"/>
      <c r="J336" s="202"/>
      <c r="L336" s="199"/>
      <c r="M336" s="199"/>
    </row>
    <row r="337" spans="1:13" hidden="1" outlineLevel="1" x14ac:dyDescent="0.25">
      <c r="A337" s="237"/>
      <c r="B337" s="234"/>
      <c r="C337" s="247"/>
      <c r="D337" s="162" t="s">
        <v>759</v>
      </c>
      <c r="E337" s="249"/>
      <c r="G337" s="202"/>
      <c r="H337" s="202"/>
      <c r="I337" s="202"/>
      <c r="J337" s="202"/>
      <c r="L337" s="199"/>
      <c r="M337" s="199"/>
    </row>
    <row r="338" spans="1:13" hidden="1" outlineLevel="1" x14ac:dyDescent="0.25">
      <c r="A338" s="237"/>
      <c r="B338" s="234"/>
      <c r="C338" s="247"/>
      <c r="D338" s="162" t="s">
        <v>760</v>
      </c>
      <c r="E338" s="249"/>
      <c r="G338" s="202"/>
      <c r="H338" s="202"/>
      <c r="I338" s="202"/>
      <c r="J338" s="202"/>
      <c r="L338" s="199"/>
      <c r="M338" s="199"/>
    </row>
    <row r="339" spans="1:13" hidden="1" outlineLevel="1" x14ac:dyDescent="0.25">
      <c r="A339" s="237"/>
      <c r="B339" s="234"/>
      <c r="C339" s="247"/>
      <c r="D339" s="162" t="s">
        <v>761</v>
      </c>
      <c r="E339" s="249"/>
      <c r="G339" s="202"/>
      <c r="H339" s="202"/>
      <c r="I339" s="202"/>
      <c r="J339" s="202"/>
      <c r="L339" s="199"/>
      <c r="M339" s="199"/>
    </row>
    <row r="340" spans="1:13" hidden="1" outlineLevel="1" x14ac:dyDescent="0.25">
      <c r="A340" s="237"/>
      <c r="B340" s="234"/>
      <c r="C340" s="247"/>
      <c r="D340" s="162" t="s">
        <v>762</v>
      </c>
      <c r="E340" s="249"/>
      <c r="G340" s="202"/>
      <c r="H340" s="202"/>
      <c r="I340" s="202"/>
      <c r="J340" s="202"/>
      <c r="L340" s="199"/>
      <c r="M340" s="199"/>
    </row>
    <row r="341" spans="1:13" hidden="1" outlineLevel="1" x14ac:dyDescent="0.25">
      <c r="A341" s="237"/>
      <c r="B341" s="234"/>
      <c r="C341" s="247"/>
      <c r="D341" s="162" t="s">
        <v>763</v>
      </c>
      <c r="E341" s="249"/>
      <c r="G341" s="202"/>
      <c r="H341" s="202"/>
      <c r="I341" s="202"/>
      <c r="J341" s="202"/>
      <c r="L341" s="199"/>
      <c r="M341" s="199"/>
    </row>
    <row r="342" spans="1:13" hidden="1" outlineLevel="1" x14ac:dyDescent="0.25">
      <c r="A342" s="237"/>
      <c r="B342" s="234"/>
      <c r="C342" s="247"/>
      <c r="D342" s="162" t="s">
        <v>764</v>
      </c>
      <c r="E342" s="249"/>
      <c r="G342" s="202"/>
      <c r="H342" s="202"/>
      <c r="I342" s="202"/>
      <c r="J342" s="202"/>
      <c r="L342" s="199"/>
      <c r="M342" s="199"/>
    </row>
    <row r="343" spans="1:13" hidden="1" outlineLevel="1" x14ac:dyDescent="0.25">
      <c r="A343" s="237"/>
      <c r="B343" s="234"/>
      <c r="C343" s="247" t="s">
        <v>765</v>
      </c>
      <c r="D343" s="149" t="s">
        <v>766</v>
      </c>
      <c r="E343" s="249">
        <v>1</v>
      </c>
      <c r="G343" s="202"/>
      <c r="H343" s="202"/>
      <c r="I343" s="202"/>
      <c r="J343" s="202"/>
      <c r="L343" s="199"/>
      <c r="M343" s="199"/>
    </row>
    <row r="344" spans="1:13" hidden="1" outlineLevel="1" x14ac:dyDescent="0.25">
      <c r="A344" s="237"/>
      <c r="B344" s="234"/>
      <c r="C344" s="247"/>
      <c r="D344" s="162" t="s">
        <v>767</v>
      </c>
      <c r="E344" s="249"/>
      <c r="G344" s="202"/>
      <c r="H344" s="202"/>
      <c r="I344" s="202"/>
      <c r="J344" s="202"/>
      <c r="L344" s="199"/>
      <c r="M344" s="199"/>
    </row>
    <row r="345" spans="1:13" hidden="1" outlineLevel="1" x14ac:dyDescent="0.25">
      <c r="A345" s="237"/>
      <c r="B345" s="234"/>
      <c r="C345" s="247"/>
      <c r="D345" s="162" t="s">
        <v>768</v>
      </c>
      <c r="E345" s="249"/>
      <c r="G345" s="202"/>
      <c r="H345" s="202"/>
      <c r="I345" s="202"/>
      <c r="J345" s="202"/>
      <c r="L345" s="199"/>
      <c r="M345" s="199"/>
    </row>
    <row r="346" spans="1:13" hidden="1" outlineLevel="1" x14ac:dyDescent="0.25">
      <c r="A346" s="237"/>
      <c r="B346" s="234"/>
      <c r="C346" s="247"/>
      <c r="D346" s="162" t="s">
        <v>769</v>
      </c>
      <c r="E346" s="249"/>
      <c r="G346" s="202"/>
      <c r="H346" s="202"/>
      <c r="I346" s="202"/>
      <c r="J346" s="202"/>
      <c r="L346" s="199"/>
      <c r="M346" s="199"/>
    </row>
    <row r="347" spans="1:13" hidden="1" outlineLevel="1" x14ac:dyDescent="0.25">
      <c r="A347" s="237"/>
      <c r="B347" s="234"/>
      <c r="C347" s="247"/>
      <c r="D347" s="162" t="s">
        <v>770</v>
      </c>
      <c r="E347" s="249"/>
      <c r="G347" s="202"/>
      <c r="H347" s="202"/>
      <c r="I347" s="202"/>
      <c r="J347" s="202"/>
      <c r="L347" s="199"/>
      <c r="M347" s="199"/>
    </row>
    <row r="348" spans="1:13" hidden="1" outlineLevel="1" x14ac:dyDescent="0.25">
      <c r="A348" s="237"/>
      <c r="B348" s="234"/>
      <c r="C348" s="247"/>
      <c r="D348" s="162" t="s">
        <v>771</v>
      </c>
      <c r="E348" s="249"/>
      <c r="G348" s="202"/>
      <c r="H348" s="202"/>
      <c r="I348" s="202"/>
      <c r="J348" s="202"/>
      <c r="L348" s="199"/>
      <c r="M348" s="199"/>
    </row>
    <row r="349" spans="1:13" hidden="1" outlineLevel="1" x14ac:dyDescent="0.25">
      <c r="A349" s="237"/>
      <c r="B349" s="234"/>
      <c r="C349" s="247"/>
      <c r="D349" s="162" t="s">
        <v>772</v>
      </c>
      <c r="E349" s="249"/>
      <c r="G349" s="202"/>
      <c r="H349" s="202"/>
      <c r="I349" s="202"/>
      <c r="J349" s="202"/>
      <c r="L349" s="199"/>
      <c r="M349" s="199"/>
    </row>
    <row r="350" spans="1:13" hidden="1" outlineLevel="1" x14ac:dyDescent="0.25">
      <c r="A350" s="237"/>
      <c r="B350" s="234"/>
      <c r="C350" s="247"/>
      <c r="D350" s="162" t="s">
        <v>773</v>
      </c>
      <c r="E350" s="249"/>
      <c r="G350" s="202"/>
      <c r="H350" s="202"/>
      <c r="I350" s="202"/>
      <c r="J350" s="202"/>
      <c r="L350" s="199"/>
      <c r="M350" s="199"/>
    </row>
    <row r="351" spans="1:13" hidden="1" outlineLevel="1" x14ac:dyDescent="0.25">
      <c r="A351" s="237"/>
      <c r="B351" s="234"/>
      <c r="C351" s="247"/>
      <c r="D351" s="162" t="s">
        <v>774</v>
      </c>
      <c r="E351" s="249"/>
      <c r="G351" s="202"/>
      <c r="H351" s="202"/>
      <c r="I351" s="202"/>
      <c r="J351" s="202"/>
      <c r="L351" s="199"/>
      <c r="M351" s="199"/>
    </row>
    <row r="352" spans="1:13" hidden="1" outlineLevel="1" x14ac:dyDescent="0.25">
      <c r="A352" s="237"/>
      <c r="B352" s="234"/>
      <c r="C352" s="247"/>
      <c r="D352" s="162" t="s">
        <v>775</v>
      </c>
      <c r="E352" s="249"/>
      <c r="G352" s="202"/>
      <c r="H352" s="202"/>
      <c r="I352" s="202"/>
      <c r="J352" s="202"/>
      <c r="L352" s="199"/>
      <c r="M352" s="199"/>
    </row>
    <row r="353" spans="1:18" hidden="1" outlineLevel="1" x14ac:dyDescent="0.25">
      <c r="A353" s="237"/>
      <c r="B353" s="234"/>
      <c r="C353" s="247"/>
      <c r="D353" s="162" t="s">
        <v>776</v>
      </c>
      <c r="E353" s="249"/>
      <c r="G353" s="202"/>
      <c r="H353" s="202"/>
      <c r="I353" s="202"/>
      <c r="J353" s="202"/>
      <c r="L353" s="199"/>
      <c r="M353" s="199"/>
    </row>
    <row r="354" spans="1:18" hidden="1" outlineLevel="1" x14ac:dyDescent="0.25">
      <c r="A354" s="237"/>
      <c r="B354" s="234"/>
      <c r="C354" s="247" t="s">
        <v>777</v>
      </c>
      <c r="D354" s="149" t="s">
        <v>778</v>
      </c>
      <c r="E354" s="249">
        <v>1</v>
      </c>
      <c r="G354" s="202"/>
      <c r="H354" s="202"/>
      <c r="I354" s="202"/>
      <c r="J354" s="202"/>
      <c r="L354" s="199"/>
      <c r="M354" s="199"/>
    </row>
    <row r="355" spans="1:18" hidden="1" outlineLevel="1" x14ac:dyDescent="0.25">
      <c r="A355" s="237"/>
      <c r="B355" s="234"/>
      <c r="C355" s="247"/>
      <c r="D355" s="162" t="s">
        <v>779</v>
      </c>
      <c r="E355" s="249"/>
      <c r="G355" s="202"/>
      <c r="H355" s="202"/>
      <c r="I355" s="202"/>
      <c r="J355" s="202"/>
      <c r="L355" s="199"/>
      <c r="M355" s="199"/>
    </row>
    <row r="356" spans="1:18" hidden="1" outlineLevel="1" x14ac:dyDescent="0.25">
      <c r="A356" s="237"/>
      <c r="B356" s="234"/>
      <c r="C356" s="247"/>
      <c r="D356" s="162" t="s">
        <v>780</v>
      </c>
      <c r="E356" s="249"/>
      <c r="G356" s="202"/>
      <c r="H356" s="202"/>
      <c r="I356" s="202"/>
      <c r="J356" s="202"/>
      <c r="L356" s="199"/>
      <c r="M356" s="199"/>
    </row>
    <row r="357" spans="1:18" hidden="1" outlineLevel="1" x14ac:dyDescent="0.25">
      <c r="A357" s="237"/>
      <c r="B357" s="234"/>
      <c r="C357" s="247"/>
      <c r="D357" s="162" t="s">
        <v>781</v>
      </c>
      <c r="E357" s="249"/>
      <c r="G357" s="202"/>
      <c r="H357" s="202"/>
      <c r="I357" s="202"/>
      <c r="J357" s="202"/>
      <c r="L357" s="199"/>
      <c r="M357" s="199"/>
    </row>
    <row r="358" spans="1:18" hidden="1" outlineLevel="1" x14ac:dyDescent="0.25">
      <c r="A358" s="237"/>
      <c r="B358" s="234"/>
      <c r="C358" s="247"/>
      <c r="D358" s="162" t="s">
        <v>782</v>
      </c>
      <c r="E358" s="249"/>
      <c r="G358" s="202"/>
      <c r="H358" s="202"/>
      <c r="I358" s="202"/>
      <c r="J358" s="202"/>
      <c r="L358" s="199"/>
      <c r="M358" s="199"/>
    </row>
    <row r="359" spans="1:18" hidden="1" outlineLevel="1" x14ac:dyDescent="0.25">
      <c r="A359" s="238"/>
      <c r="B359" s="235"/>
      <c r="C359" s="247"/>
      <c r="D359" s="162" t="s">
        <v>783</v>
      </c>
      <c r="E359" s="249"/>
      <c r="G359" s="202"/>
      <c r="H359" s="202"/>
      <c r="I359" s="202"/>
      <c r="J359" s="202"/>
      <c r="L359" s="199"/>
      <c r="M359" s="199"/>
    </row>
    <row r="360" spans="1:18" hidden="1" outlineLevel="1" x14ac:dyDescent="0.25">
      <c r="A360" s="243" t="s">
        <v>784</v>
      </c>
      <c r="B360" s="244" t="s">
        <v>785</v>
      </c>
      <c r="C360" s="247" t="s">
        <v>786</v>
      </c>
      <c r="D360" s="149" t="s">
        <v>787</v>
      </c>
      <c r="E360" s="249">
        <v>1</v>
      </c>
      <c r="G360" s="202"/>
      <c r="H360" s="202"/>
      <c r="I360" s="202"/>
      <c r="J360" s="202"/>
      <c r="L360" s="199"/>
      <c r="M360" s="199"/>
      <c r="O360">
        <v>0.25</v>
      </c>
      <c r="P360">
        <v>0.5</v>
      </c>
      <c r="Q360">
        <v>0</v>
      </c>
      <c r="R360">
        <v>0</v>
      </c>
    </row>
    <row r="361" spans="1:18" hidden="1" outlineLevel="1" x14ac:dyDescent="0.25">
      <c r="A361" s="243"/>
      <c r="B361" s="244"/>
      <c r="C361" s="247"/>
      <c r="D361" s="162" t="s">
        <v>788</v>
      </c>
      <c r="E361" s="249"/>
      <c r="G361" s="202"/>
      <c r="H361" s="202"/>
      <c r="I361" s="202"/>
      <c r="J361" s="202"/>
      <c r="L361" s="199"/>
      <c r="M361" s="199"/>
    </row>
    <row r="362" spans="1:18" hidden="1" outlineLevel="1" x14ac:dyDescent="0.25">
      <c r="A362" s="243"/>
      <c r="B362" s="244"/>
      <c r="C362" s="247"/>
      <c r="D362" s="162" t="s">
        <v>789</v>
      </c>
      <c r="E362" s="249"/>
      <c r="G362" s="202"/>
      <c r="H362" s="202"/>
      <c r="I362" s="202"/>
      <c r="J362" s="202"/>
      <c r="L362" s="199"/>
      <c r="M362" s="199"/>
    </row>
    <row r="363" spans="1:18" hidden="1" outlineLevel="1" x14ac:dyDescent="0.25">
      <c r="A363" s="243"/>
      <c r="B363" s="244"/>
      <c r="C363" s="247"/>
      <c r="D363" s="163" t="s">
        <v>790</v>
      </c>
      <c r="E363" s="249"/>
      <c r="G363" s="202"/>
      <c r="H363" s="202"/>
      <c r="I363" s="202"/>
      <c r="J363" s="202"/>
      <c r="L363" s="199"/>
      <c r="M363" s="199"/>
    </row>
    <row r="364" spans="1:18" hidden="1" outlineLevel="1" x14ac:dyDescent="0.25">
      <c r="A364" s="243"/>
      <c r="B364" s="244"/>
      <c r="C364" s="242"/>
      <c r="D364" s="147"/>
      <c r="E364" s="242"/>
      <c r="G364" s="202"/>
      <c r="H364" s="202"/>
      <c r="I364" s="202"/>
      <c r="J364" s="202"/>
      <c r="L364" s="199"/>
      <c r="M364" s="199"/>
    </row>
    <row r="365" spans="1:18" hidden="1" outlineLevel="1" x14ac:dyDescent="0.25">
      <c r="A365" s="243"/>
      <c r="B365" s="244"/>
      <c r="C365" s="126" t="s">
        <v>791</v>
      </c>
      <c r="D365" s="126" t="s">
        <v>792</v>
      </c>
      <c r="E365" s="126">
        <v>1</v>
      </c>
      <c r="G365" s="202"/>
      <c r="H365" s="202"/>
      <c r="I365" s="202"/>
      <c r="J365" s="202"/>
      <c r="L365" s="199"/>
      <c r="M365" s="199"/>
    </row>
    <row r="366" spans="1:18" hidden="1" outlineLevel="1" x14ac:dyDescent="0.25">
      <c r="A366" s="243" t="s">
        <v>793</v>
      </c>
      <c r="B366" s="244" t="s">
        <v>794</v>
      </c>
      <c r="C366" s="126" t="s">
        <v>795</v>
      </c>
      <c r="D366" s="126" t="s">
        <v>796</v>
      </c>
      <c r="E366" s="126">
        <v>1</v>
      </c>
      <c r="G366" s="202"/>
      <c r="H366" s="202"/>
      <c r="I366" s="202"/>
      <c r="J366" s="202"/>
      <c r="L366" s="199"/>
      <c r="M366" s="199"/>
      <c r="O366">
        <v>0.25</v>
      </c>
      <c r="P366">
        <v>0.5</v>
      </c>
      <c r="Q366">
        <v>0</v>
      </c>
      <c r="R366">
        <v>0</v>
      </c>
    </row>
    <row r="367" spans="1:18" hidden="1" outlineLevel="1" x14ac:dyDescent="0.25">
      <c r="A367" s="243"/>
      <c r="B367" s="244"/>
      <c r="C367" s="126" t="s">
        <v>797</v>
      </c>
      <c r="D367" s="126" t="s">
        <v>798</v>
      </c>
      <c r="E367" s="126">
        <v>1</v>
      </c>
      <c r="G367" s="202"/>
      <c r="H367" s="202"/>
      <c r="I367" s="202"/>
      <c r="J367" s="202"/>
      <c r="L367" s="199"/>
      <c r="M367" s="199"/>
    </row>
    <row r="368" spans="1:18" collapsed="1" x14ac:dyDescent="0.25">
      <c r="A368" s="130">
        <v>4.9000000000000004</v>
      </c>
      <c r="B368" s="131" t="s">
        <v>799</v>
      </c>
      <c r="C368" s="132"/>
      <c r="D368" s="132"/>
      <c r="E368" s="132"/>
      <c r="G368" s="202">
        <v>5</v>
      </c>
      <c r="H368" s="202">
        <v>8</v>
      </c>
      <c r="I368" s="202">
        <v>3</v>
      </c>
      <c r="J368" s="202">
        <v>5</v>
      </c>
      <c r="L368" s="199">
        <v>8</v>
      </c>
      <c r="M368" s="199">
        <v>13</v>
      </c>
      <c r="O368">
        <f>O369+O374+O390</f>
        <v>2</v>
      </c>
      <c r="P368">
        <f t="shared" ref="P368:R368" si="18">P369+P374+P390</f>
        <v>5</v>
      </c>
      <c r="Q368">
        <f t="shared" si="18"/>
        <v>1</v>
      </c>
      <c r="R368">
        <f t="shared" si="18"/>
        <v>3.5</v>
      </c>
    </row>
    <row r="369" spans="1:18" hidden="1" outlineLevel="1" x14ac:dyDescent="0.25">
      <c r="A369" s="243" t="s">
        <v>800</v>
      </c>
      <c r="B369" s="244" t="s">
        <v>801</v>
      </c>
      <c r="C369" s="126" t="s">
        <v>802</v>
      </c>
      <c r="D369" s="146" t="s">
        <v>803</v>
      </c>
      <c r="E369" s="126">
        <v>3</v>
      </c>
      <c r="G369" s="202"/>
      <c r="H369" s="202"/>
      <c r="I369" s="202"/>
      <c r="J369" s="202"/>
      <c r="L369" s="199"/>
      <c r="M369" s="199"/>
      <c r="O369">
        <v>0.5</v>
      </c>
      <c r="P369">
        <v>1</v>
      </c>
      <c r="Q369">
        <v>0.5</v>
      </c>
      <c r="R369">
        <v>1</v>
      </c>
    </row>
    <row r="370" spans="1:18" hidden="1" outlineLevel="1" x14ac:dyDescent="0.25">
      <c r="A370" s="243"/>
      <c r="B370" s="244"/>
      <c r="C370" s="247" t="s">
        <v>804</v>
      </c>
      <c r="D370" s="149" t="s">
        <v>805</v>
      </c>
      <c r="E370" s="249">
        <v>3</v>
      </c>
      <c r="G370" s="202"/>
      <c r="H370" s="202"/>
      <c r="I370" s="202"/>
      <c r="J370" s="202"/>
      <c r="L370" s="199"/>
      <c r="M370" s="199"/>
    </row>
    <row r="371" spans="1:18" hidden="1" outlineLevel="1" x14ac:dyDescent="0.25">
      <c r="A371" s="243"/>
      <c r="B371" s="244"/>
      <c r="C371" s="247"/>
      <c r="D371" s="162" t="s">
        <v>806</v>
      </c>
      <c r="E371" s="249"/>
      <c r="G371" s="202"/>
      <c r="H371" s="202"/>
      <c r="I371" s="202"/>
      <c r="J371" s="202"/>
      <c r="L371" s="199"/>
      <c r="M371" s="199"/>
    </row>
    <row r="372" spans="1:18" hidden="1" outlineLevel="1" x14ac:dyDescent="0.25">
      <c r="A372" s="243"/>
      <c r="B372" s="244"/>
      <c r="C372" s="247"/>
      <c r="D372" s="162" t="s">
        <v>807</v>
      </c>
      <c r="E372" s="249"/>
      <c r="G372" s="202"/>
      <c r="H372" s="202"/>
      <c r="I372" s="202"/>
      <c r="J372" s="202"/>
      <c r="L372" s="199"/>
      <c r="M372" s="199"/>
    </row>
    <row r="373" spans="1:18" hidden="1" outlineLevel="1" x14ac:dyDescent="0.25">
      <c r="A373" s="243"/>
      <c r="B373" s="244"/>
      <c r="C373" s="247"/>
      <c r="D373" s="162" t="s">
        <v>808</v>
      </c>
      <c r="E373" s="249"/>
      <c r="G373" s="202"/>
      <c r="H373" s="202"/>
      <c r="I373" s="202"/>
      <c r="J373" s="202"/>
      <c r="L373" s="199"/>
      <c r="M373" s="199"/>
    </row>
    <row r="374" spans="1:18" hidden="1" outlineLevel="1" x14ac:dyDescent="0.25">
      <c r="A374" s="243" t="s">
        <v>809</v>
      </c>
      <c r="B374" s="244" t="s">
        <v>810</v>
      </c>
      <c r="C374" s="247" t="s">
        <v>811</v>
      </c>
      <c r="D374" s="149" t="s">
        <v>812</v>
      </c>
      <c r="E374" s="249">
        <v>2</v>
      </c>
      <c r="G374" s="202"/>
      <c r="H374" s="202"/>
      <c r="I374" s="202"/>
      <c r="J374" s="202"/>
      <c r="L374" s="199"/>
      <c r="M374" s="199"/>
      <c r="O374">
        <v>1</v>
      </c>
      <c r="P374">
        <v>2</v>
      </c>
      <c r="Q374">
        <v>0.5</v>
      </c>
      <c r="R374">
        <v>2</v>
      </c>
    </row>
    <row r="375" spans="1:18" hidden="1" outlineLevel="1" x14ac:dyDescent="0.25">
      <c r="A375" s="243"/>
      <c r="B375" s="244"/>
      <c r="C375" s="247"/>
      <c r="D375" s="162" t="s">
        <v>813</v>
      </c>
      <c r="E375" s="249"/>
      <c r="G375" s="202"/>
      <c r="H375" s="202"/>
      <c r="I375" s="202"/>
      <c r="J375" s="202"/>
      <c r="L375" s="199"/>
      <c r="M375" s="199"/>
    </row>
    <row r="376" spans="1:18" hidden="1" outlineLevel="1" x14ac:dyDescent="0.25">
      <c r="A376" s="243"/>
      <c r="B376" s="244"/>
      <c r="C376" s="247"/>
      <c r="D376" s="162" t="s">
        <v>814</v>
      </c>
      <c r="E376" s="249"/>
      <c r="G376" s="202"/>
      <c r="H376" s="202"/>
      <c r="I376" s="202"/>
      <c r="J376" s="202"/>
      <c r="L376" s="199"/>
      <c r="M376" s="199"/>
    </row>
    <row r="377" spans="1:18" hidden="1" outlineLevel="1" x14ac:dyDescent="0.25">
      <c r="A377" s="243"/>
      <c r="B377" s="244"/>
      <c r="C377" s="247"/>
      <c r="D377" s="162" t="s">
        <v>815</v>
      </c>
      <c r="E377" s="249"/>
      <c r="G377" s="202"/>
      <c r="H377" s="202"/>
      <c r="I377" s="202"/>
      <c r="J377" s="202"/>
      <c r="L377" s="199"/>
      <c r="M377" s="199"/>
    </row>
    <row r="378" spans="1:18" hidden="1" outlineLevel="1" x14ac:dyDescent="0.25">
      <c r="A378" s="243"/>
      <c r="B378" s="244"/>
      <c r="C378" s="247"/>
      <c r="D378" s="162" t="s">
        <v>816</v>
      </c>
      <c r="E378" s="249"/>
      <c r="G378" s="202"/>
      <c r="H378" s="202"/>
      <c r="I378" s="202"/>
      <c r="J378" s="202"/>
      <c r="L378" s="199"/>
      <c r="M378" s="199"/>
    </row>
    <row r="379" spans="1:18" hidden="1" outlineLevel="1" x14ac:dyDescent="0.25">
      <c r="A379" s="243"/>
      <c r="B379" s="244"/>
      <c r="C379" s="247" t="s">
        <v>817</v>
      </c>
      <c r="D379" s="149" t="s">
        <v>818</v>
      </c>
      <c r="E379" s="249">
        <v>2</v>
      </c>
      <c r="G379" s="202"/>
      <c r="H379" s="202"/>
      <c r="I379" s="202"/>
      <c r="J379" s="202"/>
      <c r="L379" s="199"/>
      <c r="M379" s="199"/>
    </row>
    <row r="380" spans="1:18" hidden="1" outlineLevel="1" x14ac:dyDescent="0.25">
      <c r="A380" s="243"/>
      <c r="B380" s="244"/>
      <c r="C380" s="247"/>
      <c r="D380" s="162" t="s">
        <v>819</v>
      </c>
      <c r="E380" s="249"/>
      <c r="G380" s="202"/>
      <c r="H380" s="202"/>
      <c r="I380" s="202"/>
      <c r="J380" s="202"/>
      <c r="L380" s="199"/>
      <c r="M380" s="199"/>
    </row>
    <row r="381" spans="1:18" hidden="1" outlineLevel="1" x14ac:dyDescent="0.25">
      <c r="A381" s="243"/>
      <c r="B381" s="244"/>
      <c r="C381" s="247"/>
      <c r="D381" s="162" t="s">
        <v>820</v>
      </c>
      <c r="E381" s="249"/>
      <c r="G381" s="202"/>
      <c r="H381" s="202"/>
      <c r="I381" s="202"/>
      <c r="J381" s="202"/>
      <c r="L381" s="199"/>
      <c r="M381" s="199"/>
    </row>
    <row r="382" spans="1:18" hidden="1" outlineLevel="1" x14ac:dyDescent="0.25">
      <c r="A382" s="243"/>
      <c r="B382" s="244"/>
      <c r="C382" s="247"/>
      <c r="D382" s="162" t="s">
        <v>821</v>
      </c>
      <c r="E382" s="249"/>
      <c r="G382" s="202"/>
      <c r="H382" s="202"/>
      <c r="I382" s="202"/>
      <c r="J382" s="202"/>
      <c r="L382" s="199"/>
      <c r="M382" s="199"/>
    </row>
    <row r="383" spans="1:18" hidden="1" outlineLevel="1" x14ac:dyDescent="0.25">
      <c r="A383" s="243"/>
      <c r="B383" s="244"/>
      <c r="C383" s="247"/>
      <c r="D383" s="162" t="s">
        <v>822</v>
      </c>
      <c r="E383" s="249"/>
      <c r="G383" s="202"/>
      <c r="H383" s="202"/>
      <c r="I383" s="202"/>
      <c r="J383" s="202"/>
      <c r="L383" s="199"/>
      <c r="M383" s="199"/>
    </row>
    <row r="384" spans="1:18" hidden="1" outlineLevel="1" x14ac:dyDescent="0.25">
      <c r="A384" s="243"/>
      <c r="B384" s="244"/>
      <c r="C384" s="247"/>
      <c r="D384" s="162" t="s">
        <v>823</v>
      </c>
      <c r="E384" s="249"/>
      <c r="G384" s="202"/>
      <c r="H384" s="202"/>
      <c r="I384" s="202"/>
      <c r="J384" s="202"/>
      <c r="L384" s="199"/>
      <c r="M384" s="199"/>
    </row>
    <row r="385" spans="1:18" hidden="1" outlineLevel="1" x14ac:dyDescent="0.25">
      <c r="A385" s="243"/>
      <c r="B385" s="244"/>
      <c r="C385" s="247" t="s">
        <v>824</v>
      </c>
      <c r="D385" s="149" t="s">
        <v>825</v>
      </c>
      <c r="E385" s="249">
        <v>2</v>
      </c>
      <c r="G385" s="202"/>
      <c r="H385" s="202"/>
      <c r="I385" s="202"/>
      <c r="J385" s="202"/>
      <c r="L385" s="199"/>
      <c r="M385" s="199"/>
    </row>
    <row r="386" spans="1:18" hidden="1" outlineLevel="1" x14ac:dyDescent="0.25">
      <c r="A386" s="243"/>
      <c r="B386" s="244"/>
      <c r="C386" s="247"/>
      <c r="D386" s="162" t="s">
        <v>826</v>
      </c>
      <c r="E386" s="249"/>
      <c r="G386" s="202"/>
      <c r="H386" s="202"/>
      <c r="I386" s="202"/>
      <c r="J386" s="202"/>
      <c r="L386" s="199"/>
      <c r="M386" s="199"/>
    </row>
    <row r="387" spans="1:18" hidden="1" outlineLevel="1" x14ac:dyDescent="0.25">
      <c r="A387" s="243"/>
      <c r="B387" s="244"/>
      <c r="C387" s="247"/>
      <c r="D387" s="162" t="s">
        <v>827</v>
      </c>
      <c r="E387" s="249"/>
      <c r="G387" s="202"/>
      <c r="H387" s="202"/>
      <c r="I387" s="202"/>
      <c r="J387" s="202"/>
      <c r="L387" s="199"/>
      <c r="M387" s="199"/>
    </row>
    <row r="388" spans="1:18" hidden="1" outlineLevel="1" x14ac:dyDescent="0.25">
      <c r="A388" s="243"/>
      <c r="B388" s="244"/>
      <c r="C388" s="247"/>
      <c r="D388" s="162" t="s">
        <v>828</v>
      </c>
      <c r="E388" s="249"/>
      <c r="G388" s="202"/>
      <c r="H388" s="202"/>
      <c r="I388" s="202"/>
      <c r="J388" s="202"/>
      <c r="L388" s="199"/>
      <c r="M388" s="199"/>
    </row>
    <row r="389" spans="1:18" hidden="1" outlineLevel="1" x14ac:dyDescent="0.25">
      <c r="A389" s="243"/>
      <c r="B389" s="244"/>
      <c r="C389" s="247"/>
      <c r="D389" s="162" t="s">
        <v>829</v>
      </c>
      <c r="E389" s="249"/>
      <c r="G389" s="202"/>
      <c r="H389" s="202"/>
      <c r="I389" s="202"/>
      <c r="J389" s="202"/>
      <c r="L389" s="199"/>
      <c r="M389" s="199"/>
    </row>
    <row r="390" spans="1:18" hidden="1" outlineLevel="1" x14ac:dyDescent="0.25">
      <c r="A390" s="243" t="s">
        <v>830</v>
      </c>
      <c r="B390" s="244" t="s">
        <v>831</v>
      </c>
      <c r="C390" s="247" t="s">
        <v>832</v>
      </c>
      <c r="D390" s="149" t="s">
        <v>833</v>
      </c>
      <c r="E390" s="249">
        <v>2</v>
      </c>
      <c r="G390" s="202"/>
      <c r="H390" s="202"/>
      <c r="I390" s="202"/>
      <c r="J390" s="202"/>
      <c r="L390" s="199"/>
      <c r="M390" s="199"/>
      <c r="O390">
        <v>0.5</v>
      </c>
      <c r="P390">
        <v>2</v>
      </c>
      <c r="Q390">
        <v>0</v>
      </c>
      <c r="R390">
        <v>0.5</v>
      </c>
    </row>
    <row r="391" spans="1:18" hidden="1" outlineLevel="1" x14ac:dyDescent="0.25">
      <c r="A391" s="243"/>
      <c r="B391" s="244"/>
      <c r="C391" s="247"/>
      <c r="D391" s="162" t="s">
        <v>834</v>
      </c>
      <c r="E391" s="249"/>
      <c r="G391" s="202"/>
      <c r="H391" s="202"/>
      <c r="I391" s="202"/>
      <c r="J391" s="202"/>
      <c r="L391" s="199"/>
      <c r="M391" s="199"/>
    </row>
    <row r="392" spans="1:18" hidden="1" outlineLevel="1" x14ac:dyDescent="0.25">
      <c r="A392" s="243"/>
      <c r="B392" s="244"/>
      <c r="C392" s="247"/>
      <c r="D392" s="162" t="s">
        <v>835</v>
      </c>
      <c r="E392" s="249"/>
      <c r="G392" s="202"/>
      <c r="H392" s="202"/>
      <c r="I392" s="202"/>
      <c r="J392" s="202"/>
      <c r="L392" s="199"/>
      <c r="M392" s="199"/>
    </row>
    <row r="393" spans="1:18" hidden="1" outlineLevel="1" x14ac:dyDescent="0.25">
      <c r="A393" s="243"/>
      <c r="B393" s="244"/>
      <c r="C393" s="247"/>
      <c r="D393" s="162" t="s">
        <v>836</v>
      </c>
      <c r="E393" s="249"/>
      <c r="G393" s="202"/>
      <c r="H393" s="202"/>
      <c r="I393" s="202"/>
      <c r="J393" s="202"/>
      <c r="L393" s="199"/>
      <c r="M393" s="199"/>
    </row>
    <row r="394" spans="1:18" hidden="1" outlineLevel="1" x14ac:dyDescent="0.25">
      <c r="A394" s="243"/>
      <c r="B394" s="244"/>
      <c r="C394" s="247"/>
      <c r="D394" s="162" t="s">
        <v>837</v>
      </c>
      <c r="E394" s="249"/>
      <c r="G394" s="202"/>
      <c r="H394" s="202"/>
      <c r="I394" s="202"/>
      <c r="J394" s="202"/>
      <c r="L394" s="199"/>
      <c r="M394" s="199"/>
    </row>
    <row r="395" spans="1:18" hidden="1" outlineLevel="1" x14ac:dyDescent="0.25">
      <c r="A395" s="243"/>
      <c r="B395" s="244"/>
      <c r="C395" s="247"/>
      <c r="D395" s="171"/>
      <c r="E395" s="249"/>
      <c r="G395" s="202"/>
      <c r="H395" s="202"/>
      <c r="I395" s="202"/>
      <c r="J395" s="202"/>
      <c r="L395" s="199"/>
      <c r="M395" s="199"/>
    </row>
    <row r="396" spans="1:18" hidden="1" outlineLevel="1" x14ac:dyDescent="0.25">
      <c r="A396" s="243"/>
      <c r="B396" s="244"/>
      <c r="C396" s="247" t="s">
        <v>838</v>
      </c>
      <c r="D396" s="149" t="s">
        <v>839</v>
      </c>
      <c r="E396" s="249">
        <v>2</v>
      </c>
      <c r="G396" s="202"/>
      <c r="H396" s="202"/>
      <c r="I396" s="202"/>
      <c r="J396" s="202"/>
      <c r="L396" s="199"/>
      <c r="M396" s="199"/>
    </row>
    <row r="397" spans="1:18" ht="25.5" hidden="1" outlineLevel="1" x14ac:dyDescent="0.25">
      <c r="A397" s="243"/>
      <c r="B397" s="244"/>
      <c r="C397" s="247"/>
      <c r="D397" s="162" t="s">
        <v>840</v>
      </c>
      <c r="E397" s="249"/>
      <c r="G397" s="202"/>
      <c r="H397" s="202"/>
      <c r="I397" s="202"/>
      <c r="J397" s="202"/>
      <c r="L397" s="199"/>
      <c r="M397" s="199"/>
    </row>
    <row r="398" spans="1:18" ht="25.5" hidden="1" outlineLevel="1" x14ac:dyDescent="0.25">
      <c r="A398" s="243"/>
      <c r="B398" s="244"/>
      <c r="C398" s="247"/>
      <c r="D398" s="163" t="s">
        <v>841</v>
      </c>
      <c r="E398" s="249"/>
      <c r="G398" s="202"/>
      <c r="H398" s="202"/>
      <c r="I398" s="202"/>
      <c r="J398" s="202"/>
      <c r="L398" s="199"/>
      <c r="M398" s="199"/>
    </row>
    <row r="399" spans="1:18" collapsed="1" x14ac:dyDescent="0.25">
      <c r="A399" s="130">
        <v>4.0999999999999996</v>
      </c>
      <c r="B399" s="131" t="s">
        <v>842</v>
      </c>
      <c r="C399" s="132"/>
      <c r="D399" s="176"/>
      <c r="E399" s="132"/>
      <c r="G399" s="202">
        <v>2</v>
      </c>
      <c r="H399" s="202">
        <v>4</v>
      </c>
      <c r="I399" s="202">
        <v>1</v>
      </c>
      <c r="J399" s="202">
        <v>2</v>
      </c>
      <c r="L399" s="199">
        <v>3</v>
      </c>
      <c r="M399" s="199">
        <v>6</v>
      </c>
      <c r="O399">
        <v>1</v>
      </c>
      <c r="P399">
        <v>2</v>
      </c>
      <c r="Q399">
        <v>0</v>
      </c>
      <c r="R399">
        <v>0.5</v>
      </c>
    </row>
    <row r="400" spans="1:18" hidden="1" outlineLevel="1" x14ac:dyDescent="0.25">
      <c r="A400" s="243" t="s">
        <v>843</v>
      </c>
      <c r="B400" s="244" t="s">
        <v>844</v>
      </c>
      <c r="C400" s="247" t="s">
        <v>845</v>
      </c>
      <c r="D400" s="149" t="s">
        <v>846</v>
      </c>
      <c r="E400" s="249">
        <v>2</v>
      </c>
      <c r="G400" s="202"/>
      <c r="H400" s="202"/>
      <c r="I400" s="202"/>
      <c r="J400" s="202"/>
      <c r="L400" s="199"/>
      <c r="M400" s="199"/>
    </row>
    <row r="401" spans="1:18" hidden="1" outlineLevel="1" x14ac:dyDescent="0.25">
      <c r="A401" s="243"/>
      <c r="B401" s="244"/>
      <c r="C401" s="247"/>
      <c r="D401" s="162" t="s">
        <v>847</v>
      </c>
      <c r="E401" s="249"/>
      <c r="G401" s="202"/>
      <c r="H401" s="202"/>
      <c r="I401" s="202"/>
      <c r="J401" s="202"/>
      <c r="L401" s="199"/>
      <c r="M401" s="199"/>
    </row>
    <row r="402" spans="1:18" hidden="1" outlineLevel="1" x14ac:dyDescent="0.25">
      <c r="A402" s="243"/>
      <c r="B402" s="244"/>
      <c r="C402" s="247"/>
      <c r="D402" s="162" t="s">
        <v>848</v>
      </c>
      <c r="E402" s="249"/>
      <c r="G402" s="202"/>
      <c r="H402" s="202"/>
      <c r="I402" s="202"/>
      <c r="J402" s="202"/>
      <c r="L402" s="199"/>
      <c r="M402" s="199"/>
    </row>
    <row r="403" spans="1:18" hidden="1" outlineLevel="1" x14ac:dyDescent="0.25">
      <c r="A403" s="243"/>
      <c r="B403" s="244"/>
      <c r="C403" s="247"/>
      <c r="D403" s="162" t="s">
        <v>849</v>
      </c>
      <c r="E403" s="249"/>
      <c r="G403" s="202"/>
      <c r="H403" s="202"/>
      <c r="I403" s="202"/>
      <c r="J403" s="202"/>
      <c r="L403" s="199"/>
      <c r="M403" s="199"/>
    </row>
    <row r="404" spans="1:18" hidden="1" outlineLevel="1" x14ac:dyDescent="0.25">
      <c r="A404" s="243"/>
      <c r="B404" s="244"/>
      <c r="C404" s="247"/>
      <c r="D404" s="162" t="s">
        <v>850</v>
      </c>
      <c r="E404" s="249"/>
      <c r="G404" s="202"/>
      <c r="H404" s="202"/>
      <c r="I404" s="202"/>
      <c r="J404" s="202"/>
      <c r="L404" s="199"/>
      <c r="M404" s="199"/>
    </row>
    <row r="405" spans="1:18" hidden="1" outlineLevel="1" x14ac:dyDescent="0.25">
      <c r="A405" s="243"/>
      <c r="B405" s="244"/>
      <c r="C405" s="247" t="s">
        <v>851</v>
      </c>
      <c r="D405" s="149" t="s">
        <v>852</v>
      </c>
      <c r="E405" s="249">
        <v>2</v>
      </c>
      <c r="G405" s="202"/>
      <c r="H405" s="202"/>
      <c r="I405" s="202"/>
      <c r="J405" s="202"/>
      <c r="L405" s="199"/>
      <c r="M405" s="199"/>
    </row>
    <row r="406" spans="1:18" ht="25.5" hidden="1" outlineLevel="1" x14ac:dyDescent="0.25">
      <c r="A406" s="243"/>
      <c r="B406" s="244"/>
      <c r="C406" s="247"/>
      <c r="D406" s="162" t="s">
        <v>853</v>
      </c>
      <c r="E406" s="249"/>
      <c r="G406" s="202"/>
      <c r="H406" s="202"/>
      <c r="I406" s="202"/>
      <c r="J406" s="202"/>
      <c r="L406" s="199"/>
      <c r="M406" s="199"/>
    </row>
    <row r="407" spans="1:18" ht="25.5" hidden="1" outlineLevel="1" x14ac:dyDescent="0.25">
      <c r="A407" s="243"/>
      <c r="B407" s="244"/>
      <c r="C407" s="247"/>
      <c r="D407" s="162" t="s">
        <v>854</v>
      </c>
      <c r="E407" s="249"/>
      <c r="G407" s="202"/>
      <c r="H407" s="202"/>
      <c r="I407" s="202"/>
      <c r="J407" s="202"/>
      <c r="L407" s="199"/>
      <c r="M407" s="199"/>
    </row>
    <row r="408" spans="1:18" hidden="1" outlineLevel="1" x14ac:dyDescent="0.25">
      <c r="A408" s="243"/>
      <c r="B408" s="244"/>
      <c r="C408" s="247"/>
      <c r="D408" s="170"/>
      <c r="E408" s="249"/>
      <c r="G408" s="202"/>
      <c r="H408" s="202"/>
      <c r="I408" s="202"/>
      <c r="J408" s="202"/>
      <c r="L408" s="199"/>
      <c r="M408" s="199"/>
    </row>
    <row r="409" spans="1:18" hidden="1" outlineLevel="1" x14ac:dyDescent="0.25">
      <c r="A409" s="243"/>
      <c r="B409" s="244"/>
      <c r="C409" s="247" t="s">
        <v>855</v>
      </c>
      <c r="D409" s="171" t="s">
        <v>856</v>
      </c>
      <c r="E409" s="249">
        <v>2</v>
      </c>
      <c r="G409" s="202"/>
      <c r="H409" s="202"/>
      <c r="I409" s="202"/>
      <c r="J409" s="202"/>
      <c r="L409" s="199"/>
      <c r="M409" s="199"/>
    </row>
    <row r="410" spans="1:18" hidden="1" outlineLevel="1" x14ac:dyDescent="0.25">
      <c r="A410" s="243"/>
      <c r="B410" s="244"/>
      <c r="C410" s="247"/>
      <c r="D410" s="162" t="s">
        <v>857</v>
      </c>
      <c r="E410" s="249"/>
      <c r="G410" s="202"/>
      <c r="H410" s="202"/>
      <c r="I410" s="202"/>
      <c r="J410" s="202"/>
      <c r="L410" s="199"/>
      <c r="M410" s="199"/>
    </row>
    <row r="411" spans="1:18" hidden="1" outlineLevel="1" x14ac:dyDescent="0.25">
      <c r="A411" s="243"/>
      <c r="B411" s="244"/>
      <c r="C411" s="247"/>
      <c r="D411" s="163" t="s">
        <v>858</v>
      </c>
      <c r="E411" s="249"/>
      <c r="G411" s="202"/>
      <c r="H411" s="202"/>
      <c r="I411" s="202"/>
      <c r="J411" s="202"/>
      <c r="L411" s="199"/>
      <c r="M411" s="199"/>
    </row>
    <row r="412" spans="1:18" collapsed="1" x14ac:dyDescent="0.25">
      <c r="A412" s="130">
        <v>4.1100000000000003</v>
      </c>
      <c r="B412" s="131" t="s">
        <v>859</v>
      </c>
      <c r="C412" s="132"/>
      <c r="D412" s="132"/>
      <c r="E412" s="132"/>
      <c r="G412" s="202">
        <v>2</v>
      </c>
      <c r="H412" s="202">
        <v>4</v>
      </c>
      <c r="I412" s="202">
        <v>2</v>
      </c>
      <c r="J412" s="202">
        <v>4</v>
      </c>
      <c r="L412" s="199">
        <v>4</v>
      </c>
      <c r="M412" s="199">
        <v>8</v>
      </c>
      <c r="O412">
        <v>0.5</v>
      </c>
      <c r="P412">
        <v>1</v>
      </c>
      <c r="Q412">
        <v>0</v>
      </c>
      <c r="R412">
        <v>0</v>
      </c>
    </row>
    <row r="413" spans="1:18" hidden="1" outlineLevel="1" x14ac:dyDescent="0.25">
      <c r="A413" s="243" t="s">
        <v>860</v>
      </c>
      <c r="B413" s="259" t="s">
        <v>861</v>
      </c>
      <c r="C413" s="126" t="s">
        <v>862</v>
      </c>
      <c r="D413" s="172" t="s">
        <v>863</v>
      </c>
      <c r="E413" s="126">
        <v>2</v>
      </c>
      <c r="G413" s="202"/>
      <c r="H413" s="202"/>
      <c r="I413" s="202"/>
      <c r="J413" s="202"/>
      <c r="L413" s="200"/>
      <c r="M413" s="200"/>
    </row>
    <row r="414" spans="1:18" hidden="1" outlineLevel="1" x14ac:dyDescent="0.25">
      <c r="A414" s="243"/>
      <c r="B414" s="259"/>
      <c r="C414" s="247" t="s">
        <v>864</v>
      </c>
      <c r="D414" s="149" t="s">
        <v>865</v>
      </c>
      <c r="E414" s="249">
        <v>2</v>
      </c>
      <c r="G414" s="202"/>
      <c r="H414" s="202"/>
      <c r="I414" s="202"/>
      <c r="J414" s="202"/>
      <c r="L414" s="200"/>
      <c r="M414" s="200"/>
    </row>
    <row r="415" spans="1:18" hidden="1" outlineLevel="1" x14ac:dyDescent="0.25">
      <c r="A415" s="243"/>
      <c r="B415" s="259"/>
      <c r="C415" s="247"/>
      <c r="D415" s="162" t="s">
        <v>866</v>
      </c>
      <c r="E415" s="249"/>
      <c r="G415" s="202"/>
      <c r="H415" s="202"/>
      <c r="I415" s="202"/>
      <c r="J415" s="202"/>
      <c r="L415" s="200"/>
      <c r="M415" s="200"/>
    </row>
    <row r="416" spans="1:18" hidden="1" outlineLevel="1" x14ac:dyDescent="0.25">
      <c r="A416" s="243"/>
      <c r="B416" s="259"/>
      <c r="C416" s="247"/>
      <c r="D416" s="163" t="s">
        <v>867</v>
      </c>
      <c r="E416" s="249"/>
      <c r="G416" s="202"/>
      <c r="H416" s="202"/>
      <c r="I416" s="202"/>
      <c r="J416" s="202"/>
      <c r="L416" s="200"/>
      <c r="M416" s="200"/>
    </row>
    <row r="417" spans="1:21" hidden="1" outlineLevel="1" x14ac:dyDescent="0.25">
      <c r="A417" s="243"/>
      <c r="B417" s="259"/>
      <c r="C417" s="126" t="s">
        <v>868</v>
      </c>
      <c r="D417" s="147" t="s">
        <v>869</v>
      </c>
      <c r="E417" s="126">
        <v>2</v>
      </c>
      <c r="G417" s="202"/>
      <c r="H417" s="202"/>
      <c r="I417" s="202"/>
      <c r="J417" s="202"/>
      <c r="L417" s="200"/>
      <c r="M417" s="200"/>
    </row>
    <row r="418" spans="1:21" hidden="1" outlineLevel="1" x14ac:dyDescent="0.25">
      <c r="A418" s="243"/>
      <c r="B418" s="259"/>
      <c r="C418" s="126" t="s">
        <v>870</v>
      </c>
      <c r="D418" s="126" t="s">
        <v>871</v>
      </c>
      <c r="E418" s="126">
        <v>2</v>
      </c>
      <c r="G418" s="202"/>
      <c r="H418" s="202"/>
      <c r="I418" s="202"/>
      <c r="J418" s="202"/>
      <c r="L418" s="200"/>
      <c r="M418" s="200"/>
    </row>
    <row r="419" spans="1:21" collapsed="1" x14ac:dyDescent="0.25">
      <c r="A419" s="134"/>
      <c r="B419" s="173"/>
      <c r="C419" s="136"/>
      <c r="D419" s="136"/>
      <c r="E419" s="136"/>
      <c r="F419" s="192" t="s">
        <v>1132</v>
      </c>
      <c r="G419" s="199">
        <f>SUM(G233:G418)</f>
        <v>34</v>
      </c>
      <c r="H419" s="199">
        <f t="shared" ref="H419:J419" si="19">SUM(H233:H418)</f>
        <v>61</v>
      </c>
      <c r="I419" s="199">
        <f t="shared" si="19"/>
        <v>22</v>
      </c>
      <c r="J419" s="199">
        <f t="shared" si="19"/>
        <v>39</v>
      </c>
      <c r="K419" s="137"/>
      <c r="L419" s="199">
        <f>G419+I419</f>
        <v>56</v>
      </c>
      <c r="M419" s="199">
        <f>H419+J419</f>
        <v>100</v>
      </c>
      <c r="O419" s="199">
        <f>SUM(O233:O418)</f>
        <v>19.75</v>
      </c>
      <c r="P419" s="199">
        <f t="shared" ref="P419:R419" si="20">SUM(P233:P418)</f>
        <v>42.5</v>
      </c>
      <c r="Q419" s="199">
        <f t="shared" si="20"/>
        <v>5</v>
      </c>
      <c r="R419" s="199">
        <f t="shared" si="20"/>
        <v>20</v>
      </c>
      <c r="T419" s="199">
        <f>O419+Q419</f>
        <v>24.75</v>
      </c>
      <c r="U419" s="7">
        <f>P419+R419</f>
        <v>62.5</v>
      </c>
    </row>
    <row r="420" spans="1:21" x14ac:dyDescent="0.25">
      <c r="A420" s="134"/>
      <c r="B420" s="173"/>
      <c r="C420" s="136"/>
      <c r="D420" s="136"/>
      <c r="E420" s="136"/>
      <c r="G420" s="202"/>
      <c r="H420" s="202"/>
      <c r="I420" s="202"/>
      <c r="J420" s="202"/>
      <c r="L420" s="200"/>
      <c r="M420" s="200"/>
    </row>
    <row r="421" spans="1:21" x14ac:dyDescent="0.25">
      <c r="G421" s="202"/>
      <c r="H421" s="202"/>
      <c r="I421" s="202"/>
      <c r="J421" s="202"/>
      <c r="L421" s="200"/>
      <c r="M421" s="200"/>
    </row>
    <row r="422" spans="1:21" s="107" customFormat="1" x14ac:dyDescent="0.25">
      <c r="A422" s="109" t="s">
        <v>872</v>
      </c>
      <c r="B422" s="111"/>
      <c r="F422" s="191"/>
      <c r="G422" s="194">
        <v>7</v>
      </c>
      <c r="H422" s="194">
        <v>13</v>
      </c>
      <c r="I422" s="194">
        <v>7</v>
      </c>
      <c r="J422" s="194">
        <v>12</v>
      </c>
      <c r="K422" s="123"/>
      <c r="L422" s="194">
        <v>14</v>
      </c>
      <c r="M422" s="194">
        <v>25</v>
      </c>
      <c r="U422" s="108"/>
    </row>
    <row r="423" spans="1:21" x14ac:dyDescent="0.25">
      <c r="A423" s="130">
        <v>5.0999999999999996</v>
      </c>
      <c r="B423" s="131" t="s">
        <v>873</v>
      </c>
      <c r="C423" s="132"/>
      <c r="D423" s="132"/>
      <c r="E423" s="132"/>
      <c r="G423" s="202"/>
      <c r="H423" s="202"/>
      <c r="I423" s="202"/>
      <c r="J423" s="202"/>
      <c r="L423" s="200"/>
      <c r="M423" s="200"/>
      <c r="O423">
        <f>O424+O427+O436+O448+O453+O457</f>
        <v>4</v>
      </c>
      <c r="P423">
        <f t="shared" ref="P423:R423" si="21">P424+P427+P436+P448+P453+P457</f>
        <v>8</v>
      </c>
      <c r="Q423">
        <f t="shared" si="21"/>
        <v>0.5</v>
      </c>
      <c r="R423">
        <f t="shared" si="21"/>
        <v>2</v>
      </c>
    </row>
    <row r="424" spans="1:21" ht="25.5" hidden="1" outlineLevel="1" x14ac:dyDescent="0.25">
      <c r="A424" s="243" t="s">
        <v>874</v>
      </c>
      <c r="B424" s="244" t="s">
        <v>875</v>
      </c>
      <c r="C424" s="126" t="s">
        <v>876</v>
      </c>
      <c r="D424" s="126" t="s">
        <v>877</v>
      </c>
      <c r="E424" s="126">
        <v>2</v>
      </c>
      <c r="G424" s="202"/>
      <c r="H424" s="202"/>
      <c r="I424" s="202"/>
      <c r="J424" s="202"/>
      <c r="L424" s="200"/>
      <c r="M424" s="200"/>
      <c r="O424">
        <v>0.5</v>
      </c>
      <c r="P424">
        <v>1</v>
      </c>
      <c r="Q424">
        <v>0</v>
      </c>
      <c r="R424">
        <v>0</v>
      </c>
    </row>
    <row r="425" spans="1:21" ht="25.5" hidden="1" outlineLevel="1" x14ac:dyDescent="0.25">
      <c r="A425" s="243"/>
      <c r="B425" s="244"/>
      <c r="C425" s="126" t="s">
        <v>878</v>
      </c>
      <c r="D425" s="126" t="s">
        <v>879</v>
      </c>
      <c r="E425" s="126">
        <v>2</v>
      </c>
      <c r="G425" s="202"/>
      <c r="H425" s="202"/>
      <c r="I425" s="202"/>
      <c r="J425" s="202"/>
      <c r="L425" s="200"/>
      <c r="M425" s="200"/>
    </row>
    <row r="426" spans="1:21" hidden="1" outlineLevel="1" x14ac:dyDescent="0.25">
      <c r="A426" s="243"/>
      <c r="B426" s="244"/>
      <c r="C426" s="126" t="s">
        <v>880</v>
      </c>
      <c r="D426" s="126" t="s">
        <v>881</v>
      </c>
      <c r="E426" s="126">
        <v>1</v>
      </c>
      <c r="G426" s="202"/>
      <c r="H426" s="202"/>
      <c r="I426" s="202"/>
      <c r="J426" s="202"/>
      <c r="L426" s="200"/>
      <c r="M426" s="200"/>
    </row>
    <row r="427" spans="1:21" hidden="1" outlineLevel="1" x14ac:dyDescent="0.25">
      <c r="A427" s="243" t="s">
        <v>882</v>
      </c>
      <c r="B427" s="244" t="s">
        <v>883</v>
      </c>
      <c r="C427" s="126" t="s">
        <v>884</v>
      </c>
      <c r="D427" s="126" t="s">
        <v>885</v>
      </c>
      <c r="E427" s="126">
        <v>1</v>
      </c>
      <c r="G427" s="202"/>
      <c r="H427" s="202"/>
      <c r="I427" s="202"/>
      <c r="J427" s="202"/>
      <c r="L427" s="200"/>
      <c r="M427" s="200"/>
      <c r="O427">
        <v>1.5</v>
      </c>
      <c r="P427">
        <v>3</v>
      </c>
      <c r="Q427">
        <v>0.5</v>
      </c>
      <c r="R427">
        <v>2</v>
      </c>
    </row>
    <row r="428" spans="1:21" hidden="1" outlineLevel="1" x14ac:dyDescent="0.25">
      <c r="A428" s="243"/>
      <c r="B428" s="244"/>
      <c r="C428" s="126" t="s">
        <v>886</v>
      </c>
      <c r="D428" s="146" t="s">
        <v>887</v>
      </c>
      <c r="E428" s="126">
        <v>3</v>
      </c>
      <c r="G428" s="202"/>
      <c r="H428" s="202"/>
      <c r="I428" s="202"/>
      <c r="J428" s="202"/>
      <c r="L428" s="200"/>
      <c r="M428" s="200"/>
    </row>
    <row r="429" spans="1:21" hidden="1" outlineLevel="1" x14ac:dyDescent="0.25">
      <c r="A429" s="243"/>
      <c r="B429" s="244"/>
      <c r="C429" s="257" t="s">
        <v>888</v>
      </c>
      <c r="D429" s="177" t="s">
        <v>889</v>
      </c>
      <c r="E429" s="258">
        <v>3</v>
      </c>
      <c r="G429" s="202"/>
      <c r="H429" s="202"/>
      <c r="I429" s="202"/>
      <c r="J429" s="202"/>
      <c r="L429" s="200"/>
      <c r="M429" s="200"/>
    </row>
    <row r="430" spans="1:21" hidden="1" outlineLevel="1" x14ac:dyDescent="0.25">
      <c r="A430" s="243"/>
      <c r="B430" s="244"/>
      <c r="C430" s="257"/>
      <c r="D430" s="178" t="s">
        <v>890</v>
      </c>
      <c r="E430" s="258"/>
      <c r="G430" s="202"/>
      <c r="H430" s="202"/>
      <c r="I430" s="202"/>
      <c r="J430" s="202"/>
      <c r="L430" s="200"/>
      <c r="M430" s="200"/>
    </row>
    <row r="431" spans="1:21" hidden="1" outlineLevel="1" x14ac:dyDescent="0.25">
      <c r="A431" s="243"/>
      <c r="B431" s="244"/>
      <c r="C431" s="257"/>
      <c r="D431" s="179" t="s">
        <v>891</v>
      </c>
      <c r="E431" s="258"/>
      <c r="G431" s="202"/>
      <c r="H431" s="202"/>
      <c r="I431" s="202"/>
      <c r="J431" s="202"/>
      <c r="L431" s="200"/>
      <c r="M431" s="200"/>
    </row>
    <row r="432" spans="1:21" hidden="1" outlineLevel="1" x14ac:dyDescent="0.25">
      <c r="A432" s="243"/>
      <c r="B432" s="244"/>
      <c r="C432" s="126" t="s">
        <v>892</v>
      </c>
      <c r="D432" s="148" t="s">
        <v>893</v>
      </c>
      <c r="E432" s="126">
        <v>3</v>
      </c>
      <c r="G432" s="202"/>
      <c r="H432" s="202"/>
      <c r="I432" s="202"/>
      <c r="J432" s="202"/>
      <c r="L432" s="200"/>
      <c r="M432" s="200"/>
    </row>
    <row r="433" spans="1:18" hidden="1" outlineLevel="1" x14ac:dyDescent="0.25">
      <c r="A433" s="243"/>
      <c r="B433" s="244"/>
      <c r="C433" s="247" t="s">
        <v>894</v>
      </c>
      <c r="D433" s="149" t="s">
        <v>895</v>
      </c>
      <c r="E433" s="249">
        <v>3</v>
      </c>
      <c r="G433" s="202"/>
      <c r="H433" s="202"/>
      <c r="I433" s="202"/>
      <c r="J433" s="202"/>
      <c r="L433" s="200"/>
      <c r="M433" s="200"/>
    </row>
    <row r="434" spans="1:18" hidden="1" outlineLevel="1" x14ac:dyDescent="0.25">
      <c r="A434" s="243"/>
      <c r="B434" s="244"/>
      <c r="C434" s="247"/>
      <c r="D434" s="162" t="s">
        <v>896</v>
      </c>
      <c r="E434" s="249"/>
      <c r="G434" s="202"/>
      <c r="H434" s="202"/>
      <c r="I434" s="202"/>
      <c r="J434" s="202"/>
      <c r="L434" s="200"/>
      <c r="M434" s="200"/>
    </row>
    <row r="435" spans="1:18" hidden="1" outlineLevel="1" x14ac:dyDescent="0.25">
      <c r="A435" s="243"/>
      <c r="B435" s="244"/>
      <c r="C435" s="247"/>
      <c r="D435" s="163" t="s">
        <v>897</v>
      </c>
      <c r="E435" s="249"/>
      <c r="G435" s="202"/>
      <c r="H435" s="202"/>
      <c r="I435" s="202"/>
      <c r="J435" s="202"/>
      <c r="L435" s="200"/>
      <c r="M435" s="200"/>
    </row>
    <row r="436" spans="1:18" hidden="1" outlineLevel="1" x14ac:dyDescent="0.25">
      <c r="A436" s="236" t="s">
        <v>898</v>
      </c>
      <c r="B436" s="233" t="s">
        <v>899</v>
      </c>
      <c r="C436" s="126" t="s">
        <v>900</v>
      </c>
      <c r="D436" s="147" t="s">
        <v>901</v>
      </c>
      <c r="E436" s="126">
        <v>2</v>
      </c>
      <c r="G436" s="202"/>
      <c r="H436" s="202"/>
      <c r="I436" s="202"/>
      <c r="J436" s="202"/>
      <c r="L436" s="200"/>
      <c r="M436" s="200"/>
      <c r="O436">
        <v>1</v>
      </c>
      <c r="P436">
        <v>2</v>
      </c>
      <c r="Q436">
        <v>0</v>
      </c>
      <c r="R436">
        <v>0</v>
      </c>
    </row>
    <row r="437" spans="1:18" ht="25.5" hidden="1" outlineLevel="1" x14ac:dyDescent="0.25">
      <c r="A437" s="237"/>
      <c r="B437" s="234"/>
      <c r="C437" s="126" t="s">
        <v>902</v>
      </c>
      <c r="D437" s="146" t="s">
        <v>903</v>
      </c>
      <c r="E437" s="126">
        <v>2</v>
      </c>
      <c r="G437" s="202"/>
      <c r="H437" s="202"/>
      <c r="I437" s="202"/>
      <c r="J437" s="202"/>
      <c r="L437" s="200"/>
      <c r="M437" s="200"/>
    </row>
    <row r="438" spans="1:18" hidden="1" outlineLevel="1" x14ac:dyDescent="0.25">
      <c r="A438" s="237"/>
      <c r="B438" s="234"/>
      <c r="C438" s="247" t="s">
        <v>904</v>
      </c>
      <c r="D438" s="149" t="s">
        <v>905</v>
      </c>
      <c r="E438" s="249">
        <v>1</v>
      </c>
      <c r="G438" s="202"/>
      <c r="H438" s="202"/>
      <c r="I438" s="202"/>
      <c r="J438" s="202"/>
      <c r="L438" s="200"/>
      <c r="M438" s="200"/>
    </row>
    <row r="439" spans="1:18" hidden="1" outlineLevel="1" x14ac:dyDescent="0.25">
      <c r="A439" s="237"/>
      <c r="B439" s="234"/>
      <c r="C439" s="247"/>
      <c r="D439" s="162" t="s">
        <v>906</v>
      </c>
      <c r="E439" s="249"/>
      <c r="G439" s="202"/>
      <c r="H439" s="202"/>
      <c r="I439" s="202"/>
      <c r="J439" s="202"/>
      <c r="L439" s="200"/>
      <c r="M439" s="200"/>
    </row>
    <row r="440" spans="1:18" hidden="1" outlineLevel="1" x14ac:dyDescent="0.25">
      <c r="A440" s="237"/>
      <c r="B440" s="234"/>
      <c r="C440" s="247"/>
      <c r="D440" s="162" t="s">
        <v>907</v>
      </c>
      <c r="E440" s="249"/>
      <c r="G440" s="202"/>
      <c r="H440" s="202"/>
      <c r="I440" s="202"/>
      <c r="J440" s="202"/>
      <c r="L440" s="200"/>
      <c r="M440" s="200"/>
    </row>
    <row r="441" spans="1:18" hidden="1" outlineLevel="1" x14ac:dyDescent="0.25">
      <c r="A441" s="237"/>
      <c r="B441" s="234"/>
      <c r="C441" s="247"/>
      <c r="D441" s="163" t="s">
        <v>908</v>
      </c>
      <c r="E441" s="249"/>
      <c r="G441" s="202"/>
      <c r="H441" s="202"/>
      <c r="I441" s="202"/>
      <c r="J441" s="202"/>
      <c r="L441" s="200"/>
      <c r="M441" s="200"/>
    </row>
    <row r="442" spans="1:18" hidden="1" outlineLevel="1" x14ac:dyDescent="0.25">
      <c r="A442" s="237"/>
      <c r="B442" s="234"/>
      <c r="C442" s="126" t="s">
        <v>909</v>
      </c>
      <c r="D442" s="148" t="s">
        <v>910</v>
      </c>
      <c r="E442" s="126">
        <v>2</v>
      </c>
      <c r="G442" s="202"/>
      <c r="H442" s="202"/>
      <c r="I442" s="202"/>
      <c r="J442" s="202"/>
      <c r="L442" s="200"/>
      <c r="M442" s="200"/>
    </row>
    <row r="443" spans="1:18" hidden="1" outlineLevel="1" x14ac:dyDescent="0.25">
      <c r="A443" s="237"/>
      <c r="B443" s="234"/>
      <c r="C443" s="247" t="s">
        <v>911</v>
      </c>
      <c r="D443" s="149" t="s">
        <v>912</v>
      </c>
      <c r="E443" s="249">
        <v>2</v>
      </c>
      <c r="G443" s="202"/>
      <c r="H443" s="202"/>
      <c r="I443" s="202"/>
      <c r="J443" s="202"/>
      <c r="L443" s="200"/>
      <c r="M443" s="200"/>
    </row>
    <row r="444" spans="1:18" ht="25.5" hidden="1" outlineLevel="1" x14ac:dyDescent="0.25">
      <c r="A444" s="237"/>
      <c r="B444" s="234"/>
      <c r="C444" s="247"/>
      <c r="D444" s="162" t="s">
        <v>913</v>
      </c>
      <c r="E444" s="249"/>
      <c r="G444" s="202"/>
      <c r="H444" s="202"/>
      <c r="I444" s="202"/>
      <c r="J444" s="202"/>
      <c r="L444" s="200"/>
      <c r="M444" s="200"/>
    </row>
    <row r="445" spans="1:18" hidden="1" outlineLevel="1" x14ac:dyDescent="0.25">
      <c r="A445" s="237"/>
      <c r="B445" s="234"/>
      <c r="C445" s="247"/>
      <c r="D445" s="163" t="s">
        <v>914</v>
      </c>
      <c r="E445" s="249"/>
      <c r="G445" s="202"/>
      <c r="H445" s="202"/>
      <c r="I445" s="202"/>
      <c r="J445" s="202"/>
      <c r="L445" s="200"/>
      <c r="M445" s="200"/>
    </row>
    <row r="446" spans="1:18" hidden="1" outlineLevel="1" x14ac:dyDescent="0.25">
      <c r="A446" s="237"/>
      <c r="B446" s="234"/>
      <c r="C446" s="126" t="s">
        <v>915</v>
      </c>
      <c r="D446" s="147" t="s">
        <v>916</v>
      </c>
      <c r="E446" s="126">
        <v>1</v>
      </c>
      <c r="G446" s="202"/>
      <c r="H446" s="202"/>
      <c r="I446" s="202"/>
      <c r="J446" s="202"/>
      <c r="L446" s="200"/>
      <c r="M446" s="200"/>
    </row>
    <row r="447" spans="1:18" hidden="1" outlineLevel="1" x14ac:dyDescent="0.25">
      <c r="A447" s="238"/>
      <c r="B447" s="235"/>
      <c r="C447" s="126" t="s">
        <v>917</v>
      </c>
      <c r="D447" s="126" t="s">
        <v>918</v>
      </c>
      <c r="E447" s="126">
        <v>1</v>
      </c>
      <c r="G447" s="202"/>
      <c r="H447" s="202"/>
      <c r="I447" s="202"/>
      <c r="J447" s="202"/>
      <c r="L447" s="200"/>
      <c r="M447" s="200"/>
    </row>
    <row r="448" spans="1:18" hidden="1" outlineLevel="1" x14ac:dyDescent="0.25">
      <c r="A448" s="243" t="s">
        <v>919</v>
      </c>
      <c r="B448" s="244" t="s">
        <v>920</v>
      </c>
      <c r="C448" s="126" t="s">
        <v>921</v>
      </c>
      <c r="D448" s="149" t="s">
        <v>922</v>
      </c>
      <c r="E448" s="126">
        <v>2</v>
      </c>
      <c r="G448" s="202"/>
      <c r="H448" s="202"/>
      <c r="I448" s="202"/>
      <c r="J448" s="202"/>
      <c r="L448" s="200"/>
      <c r="M448" s="200"/>
      <c r="O448">
        <v>0.5</v>
      </c>
      <c r="P448">
        <v>1</v>
      </c>
      <c r="Q448">
        <v>0</v>
      </c>
      <c r="R448">
        <v>0</v>
      </c>
    </row>
    <row r="449" spans="1:18" hidden="1" outlineLevel="1" x14ac:dyDescent="0.25">
      <c r="A449" s="243"/>
      <c r="B449" s="244"/>
      <c r="C449" s="247" t="s">
        <v>923</v>
      </c>
      <c r="D449" s="149" t="s">
        <v>924</v>
      </c>
      <c r="E449" s="249">
        <v>2</v>
      </c>
      <c r="G449" s="202"/>
      <c r="H449" s="202"/>
      <c r="I449" s="202"/>
      <c r="J449" s="202"/>
      <c r="L449" s="200"/>
      <c r="M449" s="200"/>
    </row>
    <row r="450" spans="1:18" hidden="1" outlineLevel="1" x14ac:dyDescent="0.25">
      <c r="A450" s="243"/>
      <c r="B450" s="244"/>
      <c r="C450" s="247"/>
      <c r="D450" s="162" t="s">
        <v>925</v>
      </c>
      <c r="E450" s="249"/>
      <c r="G450" s="202"/>
      <c r="H450" s="202"/>
      <c r="I450" s="202"/>
      <c r="J450" s="202"/>
      <c r="L450" s="200"/>
      <c r="M450" s="200"/>
    </row>
    <row r="451" spans="1:18" hidden="1" outlineLevel="1" x14ac:dyDescent="0.25">
      <c r="A451" s="243"/>
      <c r="B451" s="244"/>
      <c r="C451" s="247"/>
      <c r="D451" s="163" t="s">
        <v>926</v>
      </c>
      <c r="E451" s="249"/>
      <c r="G451" s="202"/>
      <c r="H451" s="202"/>
      <c r="I451" s="202"/>
      <c r="J451" s="202"/>
      <c r="L451" s="200"/>
      <c r="M451" s="200"/>
    </row>
    <row r="452" spans="1:18" hidden="1" outlineLevel="1" x14ac:dyDescent="0.25">
      <c r="A452" s="243"/>
      <c r="B452" s="244"/>
      <c r="C452" s="126" t="s">
        <v>927</v>
      </c>
      <c r="D452" s="148" t="s">
        <v>928</v>
      </c>
      <c r="E452" s="126">
        <v>2</v>
      </c>
      <c r="G452" s="202"/>
      <c r="H452" s="202"/>
      <c r="I452" s="202"/>
      <c r="J452" s="202"/>
      <c r="L452" s="200"/>
      <c r="M452" s="200"/>
    </row>
    <row r="453" spans="1:18" hidden="1" outlineLevel="1" x14ac:dyDescent="0.25">
      <c r="A453" s="243" t="s">
        <v>929</v>
      </c>
      <c r="B453" s="244" t="s">
        <v>930</v>
      </c>
      <c r="C453" s="247" t="s">
        <v>931</v>
      </c>
      <c r="D453" s="149" t="s">
        <v>932</v>
      </c>
      <c r="E453" s="249">
        <v>2</v>
      </c>
      <c r="G453" s="202"/>
      <c r="H453" s="202"/>
      <c r="I453" s="202"/>
      <c r="J453" s="202"/>
      <c r="L453" s="200"/>
      <c r="M453" s="200"/>
      <c r="O453">
        <v>0.25</v>
      </c>
      <c r="P453">
        <v>0.5</v>
      </c>
      <c r="Q453">
        <v>0</v>
      </c>
      <c r="R453">
        <v>0</v>
      </c>
    </row>
    <row r="454" spans="1:18" hidden="1" outlineLevel="1" x14ac:dyDescent="0.25">
      <c r="A454" s="243"/>
      <c r="B454" s="244"/>
      <c r="C454" s="247"/>
      <c r="D454" s="162" t="s">
        <v>933</v>
      </c>
      <c r="E454" s="249"/>
      <c r="G454" s="202"/>
      <c r="H454" s="202"/>
      <c r="I454" s="202"/>
      <c r="J454" s="202"/>
      <c r="L454" s="200"/>
      <c r="M454" s="200"/>
    </row>
    <row r="455" spans="1:18" hidden="1" outlineLevel="1" x14ac:dyDescent="0.25">
      <c r="A455" s="243"/>
      <c r="B455" s="244"/>
      <c r="C455" s="247"/>
      <c r="D455" s="162" t="s">
        <v>934</v>
      </c>
      <c r="E455" s="249"/>
      <c r="G455" s="202"/>
      <c r="H455" s="202"/>
      <c r="I455" s="202"/>
      <c r="J455" s="202"/>
      <c r="L455" s="200"/>
      <c r="M455" s="200"/>
    </row>
    <row r="456" spans="1:18" hidden="1" outlineLevel="1" x14ac:dyDescent="0.25">
      <c r="A456" s="243"/>
      <c r="B456" s="244"/>
      <c r="C456" s="247"/>
      <c r="D456" s="162" t="s">
        <v>935</v>
      </c>
      <c r="E456" s="249"/>
      <c r="G456" s="202"/>
      <c r="H456" s="202"/>
      <c r="I456" s="202"/>
      <c r="J456" s="202"/>
      <c r="L456" s="200"/>
      <c r="M456" s="200"/>
    </row>
    <row r="457" spans="1:18" hidden="1" outlineLevel="1" x14ac:dyDescent="0.25">
      <c r="A457" s="243" t="s">
        <v>936</v>
      </c>
      <c r="B457" s="244" t="s">
        <v>937</v>
      </c>
      <c r="C457" s="247" t="s">
        <v>938</v>
      </c>
      <c r="D457" s="149" t="s">
        <v>939</v>
      </c>
      <c r="E457" s="249">
        <v>2</v>
      </c>
      <c r="G457" s="202"/>
      <c r="H457" s="202"/>
      <c r="I457" s="202"/>
      <c r="J457" s="202"/>
      <c r="L457" s="200"/>
      <c r="M457" s="200"/>
      <c r="O457">
        <v>0.25</v>
      </c>
      <c r="P457">
        <v>0.5</v>
      </c>
      <c r="Q457">
        <v>0</v>
      </c>
      <c r="R457">
        <v>0</v>
      </c>
    </row>
    <row r="458" spans="1:18" hidden="1" outlineLevel="1" x14ac:dyDescent="0.25">
      <c r="A458" s="243"/>
      <c r="B458" s="244"/>
      <c r="C458" s="247"/>
      <c r="D458" s="162" t="s">
        <v>940</v>
      </c>
      <c r="E458" s="249"/>
      <c r="G458" s="202"/>
      <c r="H458" s="202"/>
      <c r="I458" s="202"/>
      <c r="J458" s="202"/>
      <c r="L458" s="200"/>
      <c r="M458" s="200"/>
    </row>
    <row r="459" spans="1:18" hidden="1" outlineLevel="1" x14ac:dyDescent="0.25">
      <c r="A459" s="243"/>
      <c r="B459" s="244"/>
      <c r="C459" s="247"/>
      <c r="D459" s="162" t="s">
        <v>941</v>
      </c>
      <c r="E459" s="249"/>
      <c r="G459" s="202"/>
      <c r="H459" s="202"/>
      <c r="I459" s="202"/>
      <c r="J459" s="202"/>
      <c r="L459" s="200"/>
      <c r="M459" s="200"/>
    </row>
    <row r="460" spans="1:18" hidden="1" outlineLevel="1" x14ac:dyDescent="0.25">
      <c r="A460" s="243"/>
      <c r="B460" s="244"/>
      <c r="C460" s="247"/>
      <c r="D460" s="162" t="s">
        <v>942</v>
      </c>
      <c r="E460" s="249"/>
      <c r="G460" s="202"/>
      <c r="H460" s="202"/>
      <c r="I460" s="202"/>
      <c r="J460" s="202"/>
      <c r="L460" s="200"/>
      <c r="M460" s="200"/>
    </row>
    <row r="461" spans="1:18" hidden="1" outlineLevel="1" x14ac:dyDescent="0.25">
      <c r="A461" s="243"/>
      <c r="B461" s="244"/>
      <c r="C461" s="247" t="s">
        <v>943</v>
      </c>
      <c r="D461" s="149" t="s">
        <v>944</v>
      </c>
      <c r="E461" s="249">
        <v>2</v>
      </c>
      <c r="G461" s="202"/>
      <c r="H461" s="202"/>
      <c r="I461" s="202"/>
      <c r="J461" s="202"/>
      <c r="L461" s="200"/>
      <c r="M461" s="200"/>
    </row>
    <row r="462" spans="1:18" hidden="1" outlineLevel="1" x14ac:dyDescent="0.25">
      <c r="A462" s="243"/>
      <c r="B462" s="244"/>
      <c r="C462" s="247"/>
      <c r="D462" s="162" t="s">
        <v>945</v>
      </c>
      <c r="E462" s="249"/>
      <c r="G462" s="202"/>
      <c r="H462" s="202"/>
      <c r="I462" s="202"/>
      <c r="J462" s="202"/>
      <c r="L462" s="200"/>
      <c r="M462" s="200"/>
    </row>
    <row r="463" spans="1:18" hidden="1" outlineLevel="1" x14ac:dyDescent="0.25">
      <c r="A463" s="243"/>
      <c r="B463" s="244"/>
      <c r="C463" s="247"/>
      <c r="D463" s="162" t="s">
        <v>946</v>
      </c>
      <c r="E463" s="249"/>
      <c r="G463" s="202"/>
      <c r="H463" s="202"/>
      <c r="I463" s="202"/>
      <c r="J463" s="202"/>
      <c r="L463" s="200"/>
      <c r="M463" s="200"/>
    </row>
    <row r="464" spans="1:18" hidden="1" outlineLevel="1" x14ac:dyDescent="0.25">
      <c r="A464" s="243"/>
      <c r="B464" s="244"/>
      <c r="C464" s="247"/>
      <c r="D464" s="162" t="s">
        <v>947</v>
      </c>
      <c r="E464" s="249"/>
      <c r="G464" s="202"/>
      <c r="H464" s="202"/>
      <c r="I464" s="202"/>
      <c r="J464" s="202"/>
      <c r="L464" s="200"/>
      <c r="M464" s="200"/>
    </row>
    <row r="465" spans="1:18" hidden="1" outlineLevel="1" x14ac:dyDescent="0.25">
      <c r="A465" s="243"/>
      <c r="B465" s="244"/>
      <c r="C465" s="247"/>
      <c r="D465" s="163" t="s">
        <v>948</v>
      </c>
      <c r="E465" s="249"/>
      <c r="G465" s="202"/>
      <c r="H465" s="202"/>
      <c r="I465" s="202"/>
      <c r="J465" s="202"/>
      <c r="L465" s="200"/>
      <c r="M465" s="200"/>
    </row>
    <row r="466" spans="1:18" collapsed="1" x14ac:dyDescent="0.25">
      <c r="A466" s="130">
        <v>5.2</v>
      </c>
      <c r="B466" s="131" t="s">
        <v>949</v>
      </c>
      <c r="C466" s="132"/>
      <c r="D466" s="174"/>
      <c r="E466" s="132"/>
      <c r="G466" s="202"/>
      <c r="H466" s="202"/>
      <c r="I466" s="202"/>
      <c r="J466" s="202"/>
      <c r="L466" s="200"/>
      <c r="M466" s="200"/>
      <c r="O466">
        <v>1</v>
      </c>
      <c r="P466">
        <v>3</v>
      </c>
      <c r="Q466">
        <v>1</v>
      </c>
      <c r="R466">
        <v>2</v>
      </c>
    </row>
    <row r="467" spans="1:18" hidden="1" outlineLevel="1" x14ac:dyDescent="0.25">
      <c r="A467" s="243" t="s">
        <v>950</v>
      </c>
      <c r="B467" s="244" t="s">
        <v>951</v>
      </c>
      <c r="C467" s="126" t="s">
        <v>952</v>
      </c>
      <c r="D467" s="126" t="s">
        <v>953</v>
      </c>
      <c r="E467" s="126">
        <v>3</v>
      </c>
      <c r="G467" s="202"/>
      <c r="H467" s="202"/>
      <c r="I467" s="202"/>
      <c r="J467" s="202"/>
      <c r="L467" s="200"/>
      <c r="M467" s="200"/>
    </row>
    <row r="468" spans="1:18" hidden="1" outlineLevel="1" x14ac:dyDescent="0.25">
      <c r="A468" s="243"/>
      <c r="B468" s="244"/>
      <c r="C468" s="126" t="s">
        <v>954</v>
      </c>
      <c r="D468" s="126" t="s">
        <v>955</v>
      </c>
      <c r="E468" s="126">
        <v>3</v>
      </c>
      <c r="G468" s="202"/>
      <c r="H468" s="202"/>
      <c r="I468" s="202"/>
      <c r="J468" s="202"/>
      <c r="L468" s="200"/>
      <c r="M468" s="200"/>
    </row>
    <row r="469" spans="1:18" hidden="1" outlineLevel="1" x14ac:dyDescent="0.25">
      <c r="A469" s="243"/>
      <c r="B469" s="244"/>
      <c r="C469" s="126" t="s">
        <v>956</v>
      </c>
      <c r="D469" s="126" t="s">
        <v>957</v>
      </c>
      <c r="E469" s="126">
        <v>3</v>
      </c>
      <c r="G469" s="202"/>
      <c r="H469" s="202"/>
      <c r="I469" s="202"/>
      <c r="J469" s="202"/>
      <c r="L469" s="200"/>
      <c r="M469" s="200"/>
    </row>
    <row r="470" spans="1:18" hidden="1" outlineLevel="1" x14ac:dyDescent="0.25">
      <c r="A470" s="243"/>
      <c r="B470" s="244"/>
      <c r="C470" s="126" t="s">
        <v>958</v>
      </c>
      <c r="D470" s="126" t="s">
        <v>959</v>
      </c>
      <c r="E470" s="126">
        <v>3</v>
      </c>
      <c r="G470" s="202"/>
      <c r="H470" s="202"/>
      <c r="I470" s="202"/>
      <c r="J470" s="202"/>
      <c r="L470" s="200"/>
      <c r="M470" s="200"/>
    </row>
    <row r="471" spans="1:18" hidden="1" outlineLevel="1" x14ac:dyDescent="0.25">
      <c r="A471" s="243"/>
      <c r="B471" s="244"/>
      <c r="C471" s="126" t="s">
        <v>960</v>
      </c>
      <c r="D471" s="126" t="s">
        <v>961</v>
      </c>
      <c r="E471" s="126">
        <v>3</v>
      </c>
      <c r="G471" s="202"/>
      <c r="H471" s="202"/>
      <c r="I471" s="202"/>
      <c r="J471" s="202"/>
      <c r="L471" s="200"/>
      <c r="M471" s="200"/>
    </row>
    <row r="472" spans="1:18" hidden="1" outlineLevel="1" x14ac:dyDescent="0.25">
      <c r="A472" s="236" t="s">
        <v>962</v>
      </c>
      <c r="B472" s="233" t="s">
        <v>963</v>
      </c>
      <c r="C472" s="242" t="s">
        <v>964</v>
      </c>
      <c r="D472" s="242" t="s">
        <v>965</v>
      </c>
      <c r="E472" s="242">
        <v>4</v>
      </c>
      <c r="G472" s="202"/>
      <c r="H472" s="202"/>
      <c r="I472" s="202"/>
      <c r="J472" s="202"/>
      <c r="L472" s="200"/>
      <c r="M472" s="200"/>
    </row>
    <row r="473" spans="1:18" hidden="1" outlineLevel="1" x14ac:dyDescent="0.25">
      <c r="A473" s="237"/>
      <c r="B473" s="234"/>
      <c r="C473" s="242"/>
      <c r="D473" s="242"/>
      <c r="E473" s="242"/>
      <c r="G473" s="202"/>
      <c r="H473" s="202"/>
      <c r="I473" s="202"/>
      <c r="J473" s="202"/>
      <c r="L473" s="200"/>
      <c r="M473" s="200"/>
    </row>
    <row r="474" spans="1:18" hidden="1" outlineLevel="1" x14ac:dyDescent="0.25">
      <c r="A474" s="237"/>
      <c r="B474" s="234"/>
      <c r="C474" s="126" t="s">
        <v>966</v>
      </c>
      <c r="D474" s="126" t="s">
        <v>967</v>
      </c>
      <c r="E474" s="126">
        <v>4</v>
      </c>
      <c r="G474" s="202"/>
      <c r="H474" s="202"/>
      <c r="I474" s="202"/>
      <c r="J474" s="202"/>
      <c r="L474" s="200"/>
      <c r="M474" s="200"/>
    </row>
    <row r="475" spans="1:18" hidden="1" outlineLevel="1" x14ac:dyDescent="0.25">
      <c r="A475" s="238"/>
      <c r="B475" s="235"/>
      <c r="C475" s="126" t="s">
        <v>968</v>
      </c>
      <c r="D475" s="126" t="s">
        <v>969</v>
      </c>
      <c r="E475" s="126">
        <v>4</v>
      </c>
      <c r="G475" s="202"/>
      <c r="H475" s="202"/>
      <c r="I475" s="202"/>
      <c r="J475" s="202"/>
      <c r="L475" s="200"/>
      <c r="M475" s="200"/>
    </row>
    <row r="476" spans="1:18" collapsed="1" x14ac:dyDescent="0.25">
      <c r="A476" s="130">
        <v>5.3</v>
      </c>
      <c r="B476" s="131" t="s">
        <v>970</v>
      </c>
      <c r="C476" s="132"/>
      <c r="D476" s="132"/>
      <c r="E476" s="132"/>
      <c r="G476" s="202"/>
      <c r="H476" s="202"/>
      <c r="I476" s="202"/>
      <c r="J476" s="202"/>
      <c r="L476" s="200"/>
      <c r="M476" s="200"/>
      <c r="O476">
        <v>0.25</v>
      </c>
      <c r="P476">
        <v>0.5</v>
      </c>
      <c r="Q476">
        <v>0</v>
      </c>
      <c r="R476">
        <v>0</v>
      </c>
    </row>
    <row r="477" spans="1:18" hidden="1" outlineLevel="1" x14ac:dyDescent="0.25">
      <c r="A477" s="243" t="s">
        <v>971</v>
      </c>
      <c r="B477" s="244" t="s">
        <v>972</v>
      </c>
      <c r="C477" s="126" t="s">
        <v>973</v>
      </c>
      <c r="D477" s="126" t="s">
        <v>974</v>
      </c>
      <c r="E477" s="126">
        <v>1</v>
      </c>
      <c r="G477" s="202"/>
      <c r="H477" s="202"/>
      <c r="I477" s="202"/>
      <c r="J477" s="202"/>
      <c r="L477" s="200"/>
      <c r="M477" s="200"/>
    </row>
    <row r="478" spans="1:18" hidden="1" outlineLevel="1" x14ac:dyDescent="0.25">
      <c r="A478" s="243"/>
      <c r="B478" s="244"/>
      <c r="C478" s="126" t="s">
        <v>975</v>
      </c>
      <c r="D478" s="126" t="s">
        <v>976</v>
      </c>
      <c r="E478" s="126">
        <v>1</v>
      </c>
      <c r="G478" s="202"/>
      <c r="H478" s="202"/>
      <c r="I478" s="202"/>
      <c r="J478" s="202"/>
      <c r="L478" s="200"/>
      <c r="M478" s="200"/>
    </row>
    <row r="479" spans="1:18" collapsed="1" x14ac:dyDescent="0.25">
      <c r="A479" s="130">
        <v>5.4</v>
      </c>
      <c r="B479" s="131" t="s">
        <v>977</v>
      </c>
      <c r="C479" s="132"/>
      <c r="D479" s="132"/>
      <c r="E479" s="132"/>
      <c r="G479" s="202"/>
      <c r="H479" s="202"/>
      <c r="I479" s="202"/>
      <c r="J479" s="202"/>
      <c r="L479" s="200"/>
      <c r="M479" s="200"/>
      <c r="O479">
        <v>0.25</v>
      </c>
      <c r="P479">
        <v>0.5</v>
      </c>
      <c r="Q479">
        <v>0</v>
      </c>
      <c r="R479">
        <v>0</v>
      </c>
    </row>
    <row r="480" spans="1:18" hidden="1" outlineLevel="1" x14ac:dyDescent="0.25">
      <c r="A480" s="243" t="s">
        <v>978</v>
      </c>
      <c r="B480" s="244" t="s">
        <v>979</v>
      </c>
      <c r="C480" s="126" t="s">
        <v>980</v>
      </c>
      <c r="D480" s="126" t="s">
        <v>981</v>
      </c>
      <c r="E480" s="126">
        <v>1</v>
      </c>
      <c r="G480" s="202"/>
      <c r="H480" s="202"/>
      <c r="I480" s="202"/>
      <c r="J480" s="202"/>
      <c r="L480" s="200"/>
      <c r="M480" s="200"/>
    </row>
    <row r="481" spans="1:22" hidden="1" outlineLevel="1" x14ac:dyDescent="0.25">
      <c r="A481" s="243"/>
      <c r="B481" s="244"/>
      <c r="C481" s="126" t="s">
        <v>982</v>
      </c>
      <c r="D481" s="126" t="s">
        <v>983</v>
      </c>
      <c r="E481" s="126">
        <v>1</v>
      </c>
      <c r="G481" s="202"/>
      <c r="H481" s="202"/>
      <c r="I481" s="202"/>
      <c r="J481" s="202"/>
      <c r="L481" s="200"/>
      <c r="M481" s="200"/>
    </row>
    <row r="482" spans="1:22" hidden="1" outlineLevel="1" x14ac:dyDescent="0.25">
      <c r="A482" s="243"/>
      <c r="B482" s="244"/>
      <c r="C482" s="126" t="s">
        <v>984</v>
      </c>
      <c r="D482" s="126" t="s">
        <v>985</v>
      </c>
      <c r="E482" s="126">
        <v>1</v>
      </c>
      <c r="G482" s="202"/>
      <c r="H482" s="202"/>
      <c r="I482" s="202"/>
      <c r="J482" s="202"/>
      <c r="L482" s="200"/>
      <c r="M482" s="200"/>
    </row>
    <row r="483" spans="1:22" collapsed="1" x14ac:dyDescent="0.25">
      <c r="A483" s="134"/>
      <c r="B483" s="136" t="s">
        <v>1137</v>
      </c>
      <c r="C483" s="136"/>
      <c r="E483" s="136"/>
      <c r="F483" s="192" t="s">
        <v>1132</v>
      </c>
      <c r="G483" s="201">
        <v>7</v>
      </c>
      <c r="H483" s="201">
        <v>13</v>
      </c>
      <c r="I483" s="201">
        <v>7</v>
      </c>
      <c r="J483" s="201">
        <v>12</v>
      </c>
      <c r="K483" s="196"/>
      <c r="L483" s="201">
        <v>14</v>
      </c>
      <c r="M483" s="201">
        <v>25</v>
      </c>
      <c r="O483" s="208">
        <f>SUM(O423:O482)</f>
        <v>9.5</v>
      </c>
      <c r="P483" s="208">
        <f t="shared" ref="P483:R483" si="22">SUM(P423:P482)</f>
        <v>20</v>
      </c>
      <c r="Q483" s="208">
        <f t="shared" si="22"/>
        <v>2</v>
      </c>
      <c r="R483" s="208">
        <f t="shared" si="22"/>
        <v>6</v>
      </c>
      <c r="S483" s="209"/>
      <c r="T483" s="208">
        <f>O483+Q483</f>
        <v>11.5</v>
      </c>
      <c r="U483" s="210">
        <f>P483+R483</f>
        <v>26</v>
      </c>
      <c r="V483" s="209"/>
    </row>
    <row r="484" spans="1:22" x14ac:dyDescent="0.25">
      <c r="A484" s="134"/>
      <c r="B484" s="135"/>
      <c r="C484" s="136"/>
      <c r="D484" s="136"/>
      <c r="E484" s="136"/>
      <c r="G484" s="202"/>
      <c r="H484" s="202"/>
      <c r="I484" s="202"/>
      <c r="J484" s="202"/>
      <c r="L484" s="200"/>
      <c r="M484" s="200"/>
    </row>
    <row r="485" spans="1:22" x14ac:dyDescent="0.25">
      <c r="G485" s="202"/>
      <c r="H485" s="202"/>
      <c r="I485" s="202"/>
      <c r="J485" s="202"/>
      <c r="L485" s="200"/>
      <c r="M485" s="200"/>
    </row>
    <row r="486" spans="1:22" s="107" customFormat="1" x14ac:dyDescent="0.25">
      <c r="A486" s="109" t="s">
        <v>986</v>
      </c>
      <c r="B486" s="111"/>
      <c r="F486" s="191"/>
      <c r="G486" s="195"/>
      <c r="H486" s="195"/>
      <c r="I486" s="195"/>
      <c r="J486" s="195"/>
      <c r="K486" s="123"/>
      <c r="L486" s="198"/>
      <c r="M486" s="198"/>
      <c r="U486" s="108"/>
    </row>
    <row r="487" spans="1:22" x14ac:dyDescent="0.25">
      <c r="A487" s="130">
        <v>6.1</v>
      </c>
      <c r="B487" s="131" t="s">
        <v>987</v>
      </c>
      <c r="C487" s="132"/>
      <c r="D487" s="132"/>
      <c r="E487" s="132"/>
      <c r="G487" s="202">
        <v>2</v>
      </c>
      <c r="H487" s="202">
        <v>4</v>
      </c>
      <c r="I487" s="202">
        <v>2</v>
      </c>
      <c r="J487" s="202">
        <v>4</v>
      </c>
      <c r="L487" s="199">
        <v>4</v>
      </c>
      <c r="M487" s="199">
        <v>8</v>
      </c>
      <c r="O487">
        <f>O488+O499</f>
        <v>1.5</v>
      </c>
      <c r="P487">
        <f t="shared" ref="P487:R487" si="23">P488+P499</f>
        <v>3</v>
      </c>
      <c r="Q487">
        <f t="shared" si="23"/>
        <v>1.5</v>
      </c>
      <c r="R487">
        <f t="shared" si="23"/>
        <v>3</v>
      </c>
    </row>
    <row r="488" spans="1:22" hidden="1" outlineLevel="1" x14ac:dyDescent="0.25">
      <c r="A488" s="243" t="s">
        <v>988</v>
      </c>
      <c r="B488" s="244" t="s">
        <v>989</v>
      </c>
      <c r="C488" s="126" t="s">
        <v>990</v>
      </c>
      <c r="D488" s="126" t="s">
        <v>991</v>
      </c>
      <c r="E488" s="126">
        <v>2</v>
      </c>
      <c r="G488" s="202"/>
      <c r="H488" s="202"/>
      <c r="I488" s="202"/>
      <c r="J488" s="202"/>
      <c r="L488" s="199"/>
      <c r="M488" s="199"/>
      <c r="O488">
        <v>1</v>
      </c>
      <c r="P488">
        <v>2</v>
      </c>
      <c r="Q488">
        <v>0.5</v>
      </c>
      <c r="R488">
        <v>1</v>
      </c>
    </row>
    <row r="489" spans="1:22" hidden="1" outlineLevel="1" x14ac:dyDescent="0.25">
      <c r="A489" s="243"/>
      <c r="B489" s="244"/>
      <c r="C489" s="126" t="s">
        <v>992</v>
      </c>
      <c r="D489" s="146" t="s">
        <v>993</v>
      </c>
      <c r="E489" s="126">
        <v>2</v>
      </c>
      <c r="G489" s="202"/>
      <c r="H489" s="202"/>
      <c r="I489" s="202"/>
      <c r="J489" s="202"/>
      <c r="L489" s="199"/>
      <c r="M489" s="199"/>
    </row>
    <row r="490" spans="1:22" hidden="1" outlineLevel="1" x14ac:dyDescent="0.25">
      <c r="A490" s="243"/>
      <c r="B490" s="244"/>
      <c r="C490" s="257" t="s">
        <v>994</v>
      </c>
      <c r="D490" s="149" t="s">
        <v>995</v>
      </c>
      <c r="E490" s="258">
        <v>2</v>
      </c>
      <c r="G490" s="202"/>
      <c r="H490" s="202"/>
      <c r="I490" s="202"/>
      <c r="J490" s="202"/>
      <c r="L490" s="199"/>
      <c r="M490" s="199"/>
    </row>
    <row r="491" spans="1:22" hidden="1" outlineLevel="1" x14ac:dyDescent="0.25">
      <c r="A491" s="243"/>
      <c r="B491" s="244"/>
      <c r="C491" s="257"/>
      <c r="D491" s="162" t="s">
        <v>996</v>
      </c>
      <c r="E491" s="258"/>
      <c r="G491" s="202"/>
      <c r="H491" s="202"/>
      <c r="I491" s="202"/>
      <c r="J491" s="202"/>
      <c r="L491" s="199"/>
      <c r="M491" s="199"/>
    </row>
    <row r="492" spans="1:22" hidden="1" outlineLevel="1" x14ac:dyDescent="0.25">
      <c r="A492" s="243"/>
      <c r="B492" s="244"/>
      <c r="C492" s="257"/>
      <c r="D492" s="162" t="s">
        <v>997</v>
      </c>
      <c r="E492" s="258"/>
      <c r="G492" s="202"/>
      <c r="H492" s="202"/>
      <c r="I492" s="202"/>
      <c r="J492" s="202"/>
      <c r="L492" s="199"/>
      <c r="M492" s="199"/>
    </row>
    <row r="493" spans="1:22" hidden="1" outlineLevel="1" x14ac:dyDescent="0.25">
      <c r="A493" s="243"/>
      <c r="B493" s="244"/>
      <c r="C493" s="257"/>
      <c r="D493" s="162" t="s">
        <v>998</v>
      </c>
      <c r="E493" s="258"/>
      <c r="G493" s="202"/>
      <c r="H493" s="202"/>
      <c r="I493" s="202"/>
      <c r="J493" s="202"/>
      <c r="L493" s="199"/>
      <c r="M493" s="199"/>
    </row>
    <row r="494" spans="1:22" hidden="1" outlineLevel="1" x14ac:dyDescent="0.25">
      <c r="A494" s="243"/>
      <c r="B494" s="244"/>
      <c r="C494" s="257"/>
      <c r="D494" s="162" t="s">
        <v>999</v>
      </c>
      <c r="E494" s="258"/>
      <c r="G494" s="202"/>
      <c r="H494" s="202"/>
      <c r="I494" s="202"/>
      <c r="J494" s="202"/>
      <c r="L494" s="199"/>
      <c r="M494" s="199"/>
    </row>
    <row r="495" spans="1:22" hidden="1" outlineLevel="1" x14ac:dyDescent="0.25">
      <c r="A495" s="243"/>
      <c r="B495" s="244"/>
      <c r="C495" s="247" t="s">
        <v>1000</v>
      </c>
      <c r="D495" s="149" t="s">
        <v>1001</v>
      </c>
      <c r="E495" s="249">
        <v>2</v>
      </c>
      <c r="G495" s="202"/>
      <c r="H495" s="202"/>
      <c r="I495" s="202"/>
      <c r="J495" s="202"/>
      <c r="L495" s="199"/>
      <c r="M495" s="199"/>
    </row>
    <row r="496" spans="1:22" hidden="1" outlineLevel="1" x14ac:dyDescent="0.25">
      <c r="A496" s="243"/>
      <c r="B496" s="244"/>
      <c r="C496" s="247"/>
      <c r="D496" s="162" t="s">
        <v>1002</v>
      </c>
      <c r="E496" s="249"/>
      <c r="G496" s="202"/>
      <c r="H496" s="202"/>
      <c r="I496" s="202"/>
      <c r="J496" s="202"/>
      <c r="L496" s="199"/>
      <c r="M496" s="199"/>
    </row>
    <row r="497" spans="1:18" hidden="1" outlineLevel="1" x14ac:dyDescent="0.25">
      <c r="A497" s="243"/>
      <c r="B497" s="244"/>
      <c r="C497" s="247"/>
      <c r="D497" s="162" t="s">
        <v>1003</v>
      </c>
      <c r="E497" s="249"/>
      <c r="G497" s="202"/>
      <c r="H497" s="202"/>
      <c r="I497" s="202"/>
      <c r="J497" s="202"/>
      <c r="L497" s="199"/>
      <c r="M497" s="199"/>
    </row>
    <row r="498" spans="1:18" hidden="1" outlineLevel="1" x14ac:dyDescent="0.25">
      <c r="A498" s="243"/>
      <c r="B498" s="244"/>
      <c r="C498" s="247"/>
      <c r="D498" s="156"/>
      <c r="E498" s="164"/>
      <c r="G498" s="202"/>
      <c r="H498" s="202"/>
      <c r="I498" s="202"/>
      <c r="J498" s="202"/>
      <c r="L498" s="199"/>
      <c r="M498" s="199"/>
    </row>
    <row r="499" spans="1:18" hidden="1" outlineLevel="1" x14ac:dyDescent="0.25">
      <c r="A499" s="236" t="s">
        <v>1004</v>
      </c>
      <c r="B499" s="244" t="s">
        <v>1005</v>
      </c>
      <c r="C499" s="126" t="s">
        <v>1006</v>
      </c>
      <c r="D499" s="147" t="s">
        <v>1007</v>
      </c>
      <c r="E499" s="126">
        <v>3</v>
      </c>
      <c r="G499" s="202"/>
      <c r="H499" s="202"/>
      <c r="I499" s="202"/>
      <c r="J499" s="202"/>
      <c r="L499" s="199"/>
      <c r="M499" s="199"/>
      <c r="O499">
        <v>0.5</v>
      </c>
      <c r="P499">
        <v>1</v>
      </c>
      <c r="Q499">
        <v>1</v>
      </c>
      <c r="R499">
        <v>2</v>
      </c>
    </row>
    <row r="500" spans="1:18" hidden="1" outlineLevel="1" x14ac:dyDescent="0.25">
      <c r="A500" s="237"/>
      <c r="B500" s="244"/>
      <c r="C500" s="126" t="s">
        <v>1008</v>
      </c>
      <c r="D500" s="126" t="s">
        <v>1009</v>
      </c>
      <c r="E500" s="126">
        <v>3</v>
      </c>
      <c r="G500" s="202"/>
      <c r="H500" s="202"/>
      <c r="I500" s="202"/>
      <c r="J500" s="202"/>
      <c r="L500" s="199"/>
      <c r="M500" s="199"/>
    </row>
    <row r="501" spans="1:18" hidden="1" outlineLevel="1" x14ac:dyDescent="0.25">
      <c r="A501" s="237"/>
      <c r="B501" s="244"/>
      <c r="C501" s="126" t="s">
        <v>1010</v>
      </c>
      <c r="D501" s="126" t="s">
        <v>1011</v>
      </c>
      <c r="E501" s="126">
        <v>3</v>
      </c>
      <c r="G501" s="202"/>
      <c r="H501" s="202"/>
      <c r="I501" s="202"/>
      <c r="J501" s="202"/>
      <c r="L501" s="199"/>
      <c r="M501" s="199"/>
    </row>
    <row r="502" spans="1:18" hidden="1" outlineLevel="1" x14ac:dyDescent="0.25">
      <c r="A502" s="238"/>
      <c r="B502" s="244"/>
      <c r="C502" s="141" t="s">
        <v>1012</v>
      </c>
      <c r="D502" s="141" t="s">
        <v>1013</v>
      </c>
      <c r="E502" s="128" t="s">
        <v>1014</v>
      </c>
      <c r="G502" s="202"/>
      <c r="H502" s="202"/>
      <c r="I502" s="202"/>
      <c r="J502" s="202"/>
      <c r="L502" s="199"/>
      <c r="M502" s="199"/>
    </row>
    <row r="503" spans="1:18" collapsed="1" x14ac:dyDescent="0.25">
      <c r="A503" s="130">
        <v>6.2</v>
      </c>
      <c r="B503" s="131" t="s">
        <v>1015</v>
      </c>
      <c r="C503" s="132"/>
      <c r="D503" s="132"/>
      <c r="E503" s="132"/>
      <c r="G503" s="202">
        <v>2</v>
      </c>
      <c r="H503" s="202">
        <v>3</v>
      </c>
      <c r="I503" s="202">
        <v>0</v>
      </c>
      <c r="J503" s="202">
        <v>0</v>
      </c>
      <c r="L503" s="199">
        <v>2</v>
      </c>
      <c r="M503" s="199">
        <v>3</v>
      </c>
      <c r="O503">
        <v>0.5</v>
      </c>
      <c r="P503">
        <v>1</v>
      </c>
      <c r="Q503">
        <v>0</v>
      </c>
      <c r="R503">
        <v>0</v>
      </c>
    </row>
    <row r="504" spans="1:18" hidden="1" outlineLevel="1" x14ac:dyDescent="0.25">
      <c r="A504" s="243" t="s">
        <v>1016</v>
      </c>
      <c r="B504" s="244" t="s">
        <v>1017</v>
      </c>
      <c r="C504" s="126" t="s">
        <v>1018</v>
      </c>
      <c r="D504" s="146" t="s">
        <v>1019</v>
      </c>
      <c r="E504" s="126">
        <v>4</v>
      </c>
      <c r="G504" s="202"/>
      <c r="H504" s="202"/>
      <c r="I504" s="202"/>
      <c r="J504" s="202"/>
      <c r="L504" s="199"/>
      <c r="M504" s="199"/>
    </row>
    <row r="505" spans="1:18" hidden="1" outlineLevel="1" x14ac:dyDescent="0.25">
      <c r="A505" s="243"/>
      <c r="B505" s="244"/>
      <c r="C505" s="247" t="s">
        <v>1020</v>
      </c>
      <c r="D505" s="149" t="s">
        <v>1021</v>
      </c>
      <c r="E505" s="249">
        <v>4</v>
      </c>
      <c r="G505" s="202"/>
      <c r="H505" s="202"/>
      <c r="I505" s="202"/>
      <c r="J505" s="202"/>
      <c r="L505" s="199"/>
      <c r="M505" s="199"/>
    </row>
    <row r="506" spans="1:18" hidden="1" outlineLevel="1" x14ac:dyDescent="0.25">
      <c r="A506" s="243"/>
      <c r="B506" s="244"/>
      <c r="C506" s="247"/>
      <c r="D506" s="162" t="s">
        <v>1022</v>
      </c>
      <c r="E506" s="249"/>
      <c r="G506" s="202"/>
      <c r="H506" s="202"/>
      <c r="I506" s="202"/>
      <c r="J506" s="202"/>
      <c r="L506" s="199"/>
      <c r="M506" s="199"/>
    </row>
    <row r="507" spans="1:18" hidden="1" outlineLevel="1" x14ac:dyDescent="0.25">
      <c r="A507" s="243"/>
      <c r="B507" s="244"/>
      <c r="C507" s="247"/>
      <c r="D507" s="162" t="s">
        <v>1023</v>
      </c>
      <c r="E507" s="249"/>
      <c r="G507" s="202"/>
      <c r="H507" s="202"/>
      <c r="I507" s="202"/>
      <c r="J507" s="202"/>
      <c r="L507" s="199"/>
      <c r="M507" s="199"/>
    </row>
    <row r="508" spans="1:18" hidden="1" outlineLevel="1" x14ac:dyDescent="0.25">
      <c r="A508" s="243"/>
      <c r="B508" s="244"/>
      <c r="C508" s="247"/>
      <c r="D508" s="162" t="s">
        <v>1024</v>
      </c>
      <c r="E508" s="249"/>
      <c r="G508" s="202"/>
      <c r="H508" s="202"/>
      <c r="I508" s="202"/>
      <c r="J508" s="202"/>
      <c r="L508" s="199"/>
      <c r="M508" s="199"/>
    </row>
    <row r="509" spans="1:18" hidden="1" outlineLevel="1" x14ac:dyDescent="0.25">
      <c r="A509" s="243"/>
      <c r="B509" s="244"/>
      <c r="C509" s="247"/>
      <c r="D509" s="163" t="s">
        <v>1025</v>
      </c>
      <c r="E509" s="249"/>
      <c r="G509" s="202"/>
      <c r="H509" s="202"/>
      <c r="I509" s="202"/>
      <c r="J509" s="202"/>
      <c r="L509" s="199"/>
      <c r="M509" s="199"/>
    </row>
    <row r="510" spans="1:18" hidden="1" outlineLevel="1" x14ac:dyDescent="0.25">
      <c r="A510" s="243"/>
      <c r="B510" s="244"/>
      <c r="C510" s="126"/>
      <c r="D510" s="147"/>
      <c r="E510" s="126"/>
      <c r="G510" s="202"/>
      <c r="H510" s="202"/>
      <c r="I510" s="202"/>
      <c r="J510" s="202"/>
      <c r="L510" s="199"/>
      <c r="M510" s="199"/>
    </row>
    <row r="511" spans="1:18" collapsed="1" x14ac:dyDescent="0.25">
      <c r="A511" s="130">
        <v>6.3</v>
      </c>
      <c r="B511" s="131" t="s">
        <v>1026</v>
      </c>
      <c r="C511" s="132"/>
      <c r="D511" s="132"/>
      <c r="E511" s="132"/>
      <c r="G511" s="202">
        <v>1</v>
      </c>
      <c r="H511" s="202">
        <v>3</v>
      </c>
      <c r="I511" s="202">
        <v>1</v>
      </c>
      <c r="J511" s="202">
        <v>2</v>
      </c>
      <c r="L511" s="199">
        <v>2</v>
      </c>
      <c r="M511" s="199">
        <v>5</v>
      </c>
      <c r="O511">
        <v>1</v>
      </c>
      <c r="P511">
        <v>2</v>
      </c>
      <c r="Q511">
        <v>0.5</v>
      </c>
      <c r="R511">
        <v>1</v>
      </c>
    </row>
    <row r="512" spans="1:18" hidden="1" outlineLevel="1" x14ac:dyDescent="0.25">
      <c r="A512" s="243" t="s">
        <v>1027</v>
      </c>
      <c r="B512" s="244" t="s">
        <v>1028</v>
      </c>
      <c r="C512" s="247" t="s">
        <v>1029</v>
      </c>
      <c r="D512" s="149" t="s">
        <v>1030</v>
      </c>
      <c r="E512" s="249">
        <v>2</v>
      </c>
      <c r="G512" s="202"/>
      <c r="H512" s="202"/>
      <c r="I512" s="202"/>
      <c r="J512" s="202"/>
      <c r="L512" s="200"/>
      <c r="M512" s="200"/>
    </row>
    <row r="513" spans="1:21" hidden="1" outlineLevel="1" x14ac:dyDescent="0.25">
      <c r="A513" s="243"/>
      <c r="B513" s="244"/>
      <c r="C513" s="247"/>
      <c r="D513" s="162" t="s">
        <v>1031</v>
      </c>
      <c r="E513" s="249"/>
      <c r="G513" s="202"/>
      <c r="H513" s="202"/>
      <c r="I513" s="202"/>
      <c r="J513" s="202"/>
      <c r="L513" s="200"/>
      <c r="M513" s="200"/>
    </row>
    <row r="514" spans="1:21" hidden="1" outlineLevel="1" x14ac:dyDescent="0.25">
      <c r="A514" s="243"/>
      <c r="B514" s="244"/>
      <c r="C514" s="247"/>
      <c r="D514" s="162" t="s">
        <v>1032</v>
      </c>
      <c r="E514" s="249"/>
      <c r="G514" s="202"/>
      <c r="H514" s="202"/>
      <c r="I514" s="202"/>
      <c r="J514" s="202"/>
      <c r="L514" s="200"/>
      <c r="M514" s="200"/>
    </row>
    <row r="515" spans="1:21" hidden="1" outlineLevel="1" x14ac:dyDescent="0.25">
      <c r="A515" s="243"/>
      <c r="B515" s="244"/>
      <c r="C515" s="247"/>
      <c r="D515" s="162" t="s">
        <v>1033</v>
      </c>
      <c r="E515" s="249"/>
      <c r="G515" s="202"/>
      <c r="H515" s="202"/>
      <c r="I515" s="202"/>
      <c r="J515" s="202"/>
      <c r="L515" s="200"/>
      <c r="M515" s="200"/>
    </row>
    <row r="516" spans="1:21" hidden="1" outlineLevel="1" x14ac:dyDescent="0.25">
      <c r="A516" s="243"/>
      <c r="B516" s="244"/>
      <c r="C516" s="247" t="s">
        <v>1034</v>
      </c>
      <c r="D516" s="149" t="s">
        <v>1035</v>
      </c>
      <c r="E516" s="249">
        <v>2</v>
      </c>
      <c r="G516" s="202"/>
      <c r="H516" s="202"/>
      <c r="I516" s="202"/>
      <c r="J516" s="202"/>
      <c r="L516" s="200"/>
      <c r="M516" s="200"/>
    </row>
    <row r="517" spans="1:21" hidden="1" outlineLevel="1" x14ac:dyDescent="0.25">
      <c r="A517" s="243"/>
      <c r="B517" s="244"/>
      <c r="C517" s="247"/>
      <c r="D517" s="162" t="s">
        <v>1036</v>
      </c>
      <c r="E517" s="249"/>
      <c r="G517" s="202"/>
      <c r="H517" s="202"/>
      <c r="I517" s="202"/>
      <c r="J517" s="202"/>
      <c r="L517" s="200"/>
      <c r="M517" s="200"/>
    </row>
    <row r="518" spans="1:21" hidden="1" outlineLevel="1" x14ac:dyDescent="0.25">
      <c r="A518" s="243"/>
      <c r="B518" s="244"/>
      <c r="C518" s="247"/>
      <c r="D518" s="163" t="s">
        <v>1037</v>
      </c>
      <c r="E518" s="249"/>
      <c r="G518" s="202"/>
      <c r="H518" s="202"/>
      <c r="I518" s="202"/>
      <c r="J518" s="202"/>
      <c r="L518" s="200"/>
      <c r="M518" s="200"/>
    </row>
    <row r="519" spans="1:21" hidden="1" outlineLevel="1" x14ac:dyDescent="0.25">
      <c r="A519" s="243"/>
      <c r="B519" s="244"/>
      <c r="C519" s="126" t="s">
        <v>1038</v>
      </c>
      <c r="D519" s="147" t="s">
        <v>1039</v>
      </c>
      <c r="E519" s="126">
        <v>2</v>
      </c>
      <c r="G519" s="202"/>
      <c r="H519" s="202"/>
      <c r="I519" s="202"/>
      <c r="J519" s="202"/>
      <c r="L519" s="200"/>
      <c r="M519" s="200"/>
    </row>
    <row r="520" spans="1:21" hidden="1" outlineLevel="1" x14ac:dyDescent="0.25">
      <c r="A520" s="243"/>
      <c r="B520" s="244"/>
      <c r="C520" s="126" t="s">
        <v>1040</v>
      </c>
      <c r="D520" s="126" t="s">
        <v>1041</v>
      </c>
      <c r="E520" s="126">
        <v>2</v>
      </c>
      <c r="G520" s="202"/>
      <c r="H520" s="202"/>
      <c r="I520" s="202"/>
      <c r="J520" s="202"/>
      <c r="L520" s="200"/>
      <c r="M520" s="200"/>
    </row>
    <row r="521" spans="1:21" hidden="1" outlineLevel="1" x14ac:dyDescent="0.25">
      <c r="A521" s="153"/>
      <c r="B521" s="152" t="s">
        <v>1042</v>
      </c>
      <c r="C521" s="126"/>
      <c r="D521" s="126"/>
      <c r="E521" s="126"/>
      <c r="G521" s="202"/>
      <c r="H521" s="202"/>
      <c r="I521" s="202"/>
      <c r="J521" s="202"/>
      <c r="L521" s="200"/>
      <c r="M521" s="200"/>
    </row>
    <row r="522" spans="1:21" ht="15.75" collapsed="1" x14ac:dyDescent="0.25">
      <c r="E522" s="197"/>
      <c r="F522" s="192" t="s">
        <v>1132</v>
      </c>
      <c r="G522" s="199">
        <f>SUM(G487:G521)</f>
        <v>5</v>
      </c>
      <c r="H522" s="199">
        <f t="shared" ref="H522:J522" si="24">SUM(H487:H521)</f>
        <v>10</v>
      </c>
      <c r="I522" s="199">
        <f t="shared" si="24"/>
        <v>3</v>
      </c>
      <c r="J522" s="199">
        <f t="shared" si="24"/>
        <v>6</v>
      </c>
      <c r="L522" s="199">
        <v>8</v>
      </c>
      <c r="M522" s="199">
        <v>16</v>
      </c>
      <c r="O522" s="7">
        <v>3.5</v>
      </c>
      <c r="P522" s="7">
        <v>7</v>
      </c>
      <c r="Q522" s="7">
        <v>2</v>
      </c>
      <c r="R522" s="7">
        <v>4</v>
      </c>
      <c r="T522" s="7">
        <f>O522+Q522</f>
        <v>5.5</v>
      </c>
      <c r="U522" s="7">
        <f>P522+R522</f>
        <v>11</v>
      </c>
    </row>
    <row r="523" spans="1:21" x14ac:dyDescent="0.25">
      <c r="G523" s="202"/>
      <c r="H523" s="202"/>
      <c r="I523" s="202"/>
      <c r="J523" s="202"/>
      <c r="L523" s="200"/>
      <c r="M523" s="200"/>
    </row>
    <row r="524" spans="1:21" s="108" customFormat="1" x14ac:dyDescent="0.25">
      <c r="A524" s="109" t="s">
        <v>1043</v>
      </c>
      <c r="B524" s="112"/>
      <c r="F524" s="193"/>
      <c r="G524" s="203"/>
      <c r="H524" s="203"/>
      <c r="I524" s="203"/>
      <c r="J524" s="203"/>
      <c r="K524" s="125"/>
      <c r="L524" s="194"/>
      <c r="M524" s="194"/>
    </row>
    <row r="525" spans="1:21" x14ac:dyDescent="0.25">
      <c r="A525" s="130">
        <v>7.1</v>
      </c>
      <c r="B525" s="131" t="s">
        <v>1044</v>
      </c>
      <c r="C525" s="132"/>
      <c r="D525" s="132"/>
      <c r="E525" s="132"/>
      <c r="G525" s="202">
        <v>2</v>
      </c>
      <c r="H525" s="202">
        <v>3</v>
      </c>
      <c r="I525" s="202">
        <v>1</v>
      </c>
      <c r="J525" s="202">
        <v>2</v>
      </c>
      <c r="L525" s="199">
        <v>3</v>
      </c>
      <c r="M525" s="199">
        <v>5</v>
      </c>
      <c r="O525">
        <v>1</v>
      </c>
      <c r="P525">
        <v>2</v>
      </c>
      <c r="Q525">
        <v>0</v>
      </c>
      <c r="R525">
        <v>1</v>
      </c>
    </row>
    <row r="526" spans="1:21" hidden="1" outlineLevel="1" x14ac:dyDescent="0.25">
      <c r="A526" s="243" t="s">
        <v>1045</v>
      </c>
      <c r="B526" s="244" t="s">
        <v>1046</v>
      </c>
      <c r="C526" s="126" t="s">
        <v>1047</v>
      </c>
      <c r="D526" s="146" t="s">
        <v>1048</v>
      </c>
      <c r="E526" s="126">
        <v>2</v>
      </c>
      <c r="G526" s="202"/>
      <c r="H526" s="202"/>
      <c r="I526" s="202"/>
      <c r="J526" s="202"/>
      <c r="L526" s="199"/>
      <c r="M526" s="199"/>
    </row>
    <row r="527" spans="1:21" ht="25.5" hidden="1" outlineLevel="1" x14ac:dyDescent="0.25">
      <c r="A527" s="243"/>
      <c r="B527" s="244"/>
      <c r="C527" s="247" t="s">
        <v>1049</v>
      </c>
      <c r="D527" s="181" t="s">
        <v>1050</v>
      </c>
      <c r="E527" s="249">
        <v>2</v>
      </c>
      <c r="G527" s="202"/>
      <c r="H527" s="202"/>
      <c r="I527" s="202"/>
      <c r="J527" s="202"/>
      <c r="L527" s="199"/>
      <c r="M527" s="199"/>
    </row>
    <row r="528" spans="1:21" hidden="1" outlineLevel="1" x14ac:dyDescent="0.25">
      <c r="A528" s="243"/>
      <c r="B528" s="244"/>
      <c r="C528" s="247"/>
      <c r="D528" s="182" t="s">
        <v>1051</v>
      </c>
      <c r="E528" s="249"/>
      <c r="G528" s="202"/>
      <c r="H528" s="202"/>
      <c r="I528" s="202"/>
      <c r="J528" s="202"/>
      <c r="L528" s="199"/>
      <c r="M528" s="199"/>
    </row>
    <row r="529" spans="1:18" hidden="1" outlineLevel="1" x14ac:dyDescent="0.25">
      <c r="A529" s="243"/>
      <c r="B529" s="244"/>
      <c r="C529" s="247"/>
      <c r="D529" s="182" t="s">
        <v>1052</v>
      </c>
      <c r="E529" s="249"/>
      <c r="G529" s="202"/>
      <c r="H529" s="202"/>
      <c r="I529" s="202"/>
      <c r="J529" s="202"/>
      <c r="L529" s="199"/>
      <c r="M529" s="199"/>
    </row>
    <row r="530" spans="1:18" hidden="1" outlineLevel="1" x14ac:dyDescent="0.25">
      <c r="A530" s="243"/>
      <c r="B530" s="244"/>
      <c r="C530" s="247"/>
      <c r="D530" s="182" t="s">
        <v>1053</v>
      </c>
      <c r="E530" s="249"/>
      <c r="G530" s="202"/>
      <c r="H530" s="202"/>
      <c r="I530" s="202"/>
      <c r="J530" s="202"/>
      <c r="L530" s="199"/>
      <c r="M530" s="199"/>
    </row>
    <row r="531" spans="1:18" hidden="1" outlineLevel="1" x14ac:dyDescent="0.25">
      <c r="A531" s="243"/>
      <c r="B531" s="244"/>
      <c r="C531" s="247"/>
      <c r="D531" s="182" t="s">
        <v>1054</v>
      </c>
      <c r="E531" s="249"/>
      <c r="G531" s="202"/>
      <c r="H531" s="202"/>
      <c r="I531" s="202"/>
      <c r="J531" s="202"/>
      <c r="L531" s="199"/>
      <c r="M531" s="199"/>
    </row>
    <row r="532" spans="1:18" hidden="1" outlineLevel="1" x14ac:dyDescent="0.25">
      <c r="A532" s="243"/>
      <c r="B532" s="244"/>
      <c r="C532" s="247"/>
      <c r="D532" s="182" t="s">
        <v>1055</v>
      </c>
      <c r="E532" s="249"/>
      <c r="G532" s="202"/>
      <c r="H532" s="202"/>
      <c r="I532" s="202"/>
      <c r="J532" s="202"/>
      <c r="L532" s="199"/>
      <c r="M532" s="199"/>
    </row>
    <row r="533" spans="1:18" hidden="1" outlineLevel="1" x14ac:dyDescent="0.25">
      <c r="A533" s="243"/>
      <c r="B533" s="244"/>
      <c r="C533" s="247"/>
      <c r="D533" s="183" t="s">
        <v>1056</v>
      </c>
      <c r="E533" s="249"/>
      <c r="G533" s="202"/>
      <c r="H533" s="202"/>
      <c r="I533" s="202"/>
      <c r="J533" s="202"/>
      <c r="L533" s="199"/>
      <c r="M533" s="199"/>
    </row>
    <row r="534" spans="1:18" collapsed="1" x14ac:dyDescent="0.25">
      <c r="A534" s="130">
        <v>7.2</v>
      </c>
      <c r="B534" s="131" t="s">
        <v>1057</v>
      </c>
      <c r="C534" s="132"/>
      <c r="D534" s="132"/>
      <c r="E534" s="132"/>
      <c r="G534" s="202">
        <v>4</v>
      </c>
      <c r="H534" s="202">
        <v>6</v>
      </c>
      <c r="I534" s="202">
        <v>6</v>
      </c>
      <c r="J534" s="202">
        <v>8</v>
      </c>
      <c r="L534" s="199">
        <v>10</v>
      </c>
      <c r="M534" s="199">
        <v>14</v>
      </c>
      <c r="O534" s="209">
        <f>O535+O549</f>
        <v>2.5</v>
      </c>
      <c r="P534" s="209">
        <f t="shared" ref="P534:R534" si="25">P535+P549</f>
        <v>4</v>
      </c>
      <c r="Q534" s="209">
        <f t="shared" si="25"/>
        <v>6</v>
      </c>
      <c r="R534" s="209">
        <f t="shared" si="25"/>
        <v>8</v>
      </c>
    </row>
    <row r="535" spans="1:18" hidden="1" outlineLevel="1" x14ac:dyDescent="0.25">
      <c r="A535" s="250" t="s">
        <v>1058</v>
      </c>
      <c r="B535" s="251" t="s">
        <v>1059</v>
      </c>
      <c r="C535" s="253" t="s">
        <v>1060</v>
      </c>
      <c r="D535" s="149" t="s">
        <v>1061</v>
      </c>
      <c r="E535" s="256">
        <v>1</v>
      </c>
      <c r="G535" s="202"/>
      <c r="H535" s="202"/>
      <c r="I535" s="202"/>
      <c r="J535" s="202"/>
      <c r="L535" s="199"/>
      <c r="M535" s="199"/>
      <c r="O535">
        <v>0.5</v>
      </c>
      <c r="P535">
        <v>1</v>
      </c>
      <c r="Q535">
        <v>0</v>
      </c>
      <c r="R535">
        <v>0</v>
      </c>
    </row>
    <row r="536" spans="1:18" hidden="1" outlineLevel="1" x14ac:dyDescent="0.25">
      <c r="A536" s="250"/>
      <c r="B536" s="251"/>
      <c r="C536" s="253"/>
      <c r="D536" s="186" t="s">
        <v>1062</v>
      </c>
      <c r="E536" s="256"/>
      <c r="G536" s="202"/>
      <c r="H536" s="202"/>
      <c r="I536" s="202"/>
      <c r="J536" s="202"/>
      <c r="L536" s="199"/>
      <c r="M536" s="199"/>
    </row>
    <row r="537" spans="1:18" hidden="1" outlineLevel="1" x14ac:dyDescent="0.25">
      <c r="A537" s="250"/>
      <c r="B537" s="251"/>
      <c r="C537" s="253"/>
      <c r="D537" s="186" t="s">
        <v>1063</v>
      </c>
      <c r="E537" s="256"/>
      <c r="G537" s="202"/>
      <c r="H537" s="202"/>
      <c r="I537" s="202"/>
      <c r="J537" s="202"/>
      <c r="L537" s="199"/>
      <c r="M537" s="199"/>
    </row>
    <row r="538" spans="1:18" hidden="1" outlineLevel="1" x14ac:dyDescent="0.25">
      <c r="A538" s="250"/>
      <c r="B538" s="251"/>
      <c r="C538" s="253"/>
      <c r="D538" s="186" t="s">
        <v>1064</v>
      </c>
      <c r="E538" s="256"/>
      <c r="G538" s="202"/>
      <c r="H538" s="202"/>
      <c r="I538" s="202"/>
      <c r="J538" s="202"/>
      <c r="L538" s="199"/>
      <c r="M538" s="199"/>
    </row>
    <row r="539" spans="1:18" hidden="1" outlineLevel="1" x14ac:dyDescent="0.25">
      <c r="A539" s="250"/>
      <c r="B539" s="251"/>
      <c r="C539" s="253" t="s">
        <v>1065</v>
      </c>
      <c r="D539" s="149" t="s">
        <v>1066</v>
      </c>
      <c r="E539" s="256">
        <v>1</v>
      </c>
      <c r="G539" s="202"/>
      <c r="H539" s="202"/>
      <c r="I539" s="202"/>
      <c r="J539" s="202"/>
      <c r="L539" s="199"/>
      <c r="M539" s="199"/>
    </row>
    <row r="540" spans="1:18" hidden="1" outlineLevel="1" x14ac:dyDescent="0.25">
      <c r="A540" s="250"/>
      <c r="B540" s="251"/>
      <c r="C540" s="253"/>
      <c r="D540" s="186" t="s">
        <v>1051</v>
      </c>
      <c r="E540" s="256"/>
      <c r="G540" s="202"/>
      <c r="H540" s="202"/>
      <c r="I540" s="202"/>
      <c r="J540" s="202"/>
      <c r="L540" s="199"/>
      <c r="M540" s="199"/>
    </row>
    <row r="541" spans="1:18" hidden="1" outlineLevel="1" x14ac:dyDescent="0.25">
      <c r="A541" s="250"/>
      <c r="B541" s="251"/>
      <c r="C541" s="253"/>
      <c r="D541" s="186" t="s">
        <v>1067</v>
      </c>
      <c r="E541" s="256"/>
      <c r="G541" s="202"/>
      <c r="H541" s="202"/>
      <c r="I541" s="202"/>
      <c r="J541" s="202"/>
      <c r="L541" s="199"/>
      <c r="M541" s="199"/>
    </row>
    <row r="542" spans="1:18" hidden="1" outlineLevel="1" x14ac:dyDescent="0.25">
      <c r="A542" s="250"/>
      <c r="B542" s="251"/>
      <c r="C542" s="253"/>
      <c r="D542" s="186" t="s">
        <v>1068</v>
      </c>
      <c r="E542" s="256"/>
      <c r="G542" s="202"/>
      <c r="H542" s="202"/>
      <c r="I542" s="202"/>
      <c r="J542" s="202"/>
      <c r="L542" s="199"/>
      <c r="M542" s="199"/>
    </row>
    <row r="543" spans="1:18" hidden="1" outlineLevel="1" x14ac:dyDescent="0.25">
      <c r="A543" s="250"/>
      <c r="B543" s="251"/>
      <c r="C543" s="253"/>
      <c r="D543" s="186" t="s">
        <v>1069</v>
      </c>
      <c r="E543" s="256"/>
      <c r="G543" s="202"/>
      <c r="H543" s="202"/>
      <c r="I543" s="202"/>
      <c r="J543" s="202"/>
      <c r="L543" s="199"/>
      <c r="M543" s="199"/>
    </row>
    <row r="544" spans="1:18" hidden="1" outlineLevel="1" x14ac:dyDescent="0.25">
      <c r="A544" s="250"/>
      <c r="B544" s="251"/>
      <c r="C544" s="253"/>
      <c r="D544" s="186" t="s">
        <v>1054</v>
      </c>
      <c r="E544" s="256"/>
      <c r="G544" s="202"/>
      <c r="H544" s="202"/>
      <c r="I544" s="202"/>
      <c r="J544" s="202"/>
      <c r="L544" s="199"/>
      <c r="M544" s="199"/>
    </row>
    <row r="545" spans="1:18" hidden="1" outlineLevel="1" x14ac:dyDescent="0.25">
      <c r="A545" s="250"/>
      <c r="B545" s="251"/>
      <c r="C545" s="253"/>
      <c r="D545" s="186" t="s">
        <v>1070</v>
      </c>
      <c r="E545" s="256"/>
      <c r="G545" s="202"/>
      <c r="H545" s="202"/>
      <c r="I545" s="202"/>
      <c r="J545" s="202"/>
      <c r="L545" s="199"/>
      <c r="M545" s="199"/>
    </row>
    <row r="546" spans="1:18" hidden="1" outlineLevel="1" x14ac:dyDescent="0.25">
      <c r="A546" s="250"/>
      <c r="B546" s="251"/>
      <c r="C546" s="253"/>
      <c r="D546" s="186" t="s">
        <v>1071</v>
      </c>
      <c r="E546" s="256"/>
      <c r="G546" s="202"/>
      <c r="H546" s="202"/>
      <c r="I546" s="202"/>
      <c r="J546" s="202"/>
      <c r="L546" s="199"/>
      <c r="M546" s="199"/>
    </row>
    <row r="547" spans="1:18" hidden="1" outlineLevel="1" x14ac:dyDescent="0.25">
      <c r="A547" s="250"/>
      <c r="B547" s="251"/>
      <c r="C547" s="253"/>
      <c r="D547" s="186" t="s">
        <v>1072</v>
      </c>
      <c r="E547" s="256"/>
      <c r="G547" s="202"/>
      <c r="H547" s="202"/>
      <c r="I547" s="202"/>
      <c r="J547" s="202"/>
      <c r="L547" s="199"/>
      <c r="M547" s="199"/>
    </row>
    <row r="548" spans="1:18" hidden="1" outlineLevel="1" x14ac:dyDescent="0.25">
      <c r="A548" s="250"/>
      <c r="B548" s="251"/>
      <c r="C548" s="253"/>
      <c r="D548" s="187" t="s">
        <v>1073</v>
      </c>
      <c r="E548" s="256"/>
      <c r="G548" s="202"/>
      <c r="H548" s="202"/>
      <c r="I548" s="202"/>
      <c r="J548" s="202"/>
      <c r="L548" s="199"/>
      <c r="M548" s="199"/>
    </row>
    <row r="549" spans="1:18" hidden="1" outlineLevel="1" x14ac:dyDescent="0.25">
      <c r="A549" s="250" t="s">
        <v>1074</v>
      </c>
      <c r="B549" s="251" t="s">
        <v>1075</v>
      </c>
      <c r="C549" s="252" t="s">
        <v>1076</v>
      </c>
      <c r="D549" s="156" t="s">
        <v>1077</v>
      </c>
      <c r="E549" s="254">
        <v>4</v>
      </c>
      <c r="G549" s="202"/>
      <c r="H549" s="202"/>
      <c r="I549" s="202"/>
      <c r="J549" s="202"/>
      <c r="L549" s="199"/>
      <c r="M549" s="199"/>
      <c r="O549">
        <v>2</v>
      </c>
      <c r="P549">
        <v>3</v>
      </c>
      <c r="Q549">
        <v>6</v>
      </c>
      <c r="R549">
        <v>8</v>
      </c>
    </row>
    <row r="550" spans="1:18" hidden="1" outlineLevel="1" x14ac:dyDescent="0.25">
      <c r="A550" s="250"/>
      <c r="B550" s="251"/>
      <c r="C550" s="252"/>
      <c r="D550" s="189" t="s">
        <v>1078</v>
      </c>
      <c r="E550" s="254"/>
      <c r="G550" s="202"/>
      <c r="H550" s="202"/>
      <c r="I550" s="202"/>
      <c r="J550" s="202"/>
      <c r="L550" s="199"/>
      <c r="M550" s="199"/>
    </row>
    <row r="551" spans="1:18" hidden="1" outlineLevel="1" x14ac:dyDescent="0.25">
      <c r="A551" s="250"/>
      <c r="B551" s="251"/>
      <c r="C551" s="253"/>
      <c r="D551" s="189" t="s">
        <v>1079</v>
      </c>
      <c r="E551" s="255"/>
      <c r="G551" s="202"/>
      <c r="H551" s="202"/>
      <c r="I551" s="202"/>
      <c r="J551" s="202"/>
      <c r="L551" s="199"/>
      <c r="M551" s="199"/>
    </row>
    <row r="552" spans="1:18" hidden="1" outlineLevel="1" x14ac:dyDescent="0.25">
      <c r="A552" s="250"/>
      <c r="B552" s="251"/>
      <c r="C552" s="253"/>
      <c r="D552" s="163" t="s">
        <v>1080</v>
      </c>
      <c r="E552" s="255"/>
      <c r="G552" s="202"/>
      <c r="H552" s="202"/>
      <c r="I552" s="202"/>
      <c r="J552" s="202"/>
      <c r="L552" s="199"/>
      <c r="M552" s="199"/>
    </row>
    <row r="553" spans="1:18" hidden="1" outlineLevel="1" x14ac:dyDescent="0.25">
      <c r="A553" s="250"/>
      <c r="B553" s="251"/>
      <c r="C553" s="252" t="s">
        <v>1081</v>
      </c>
      <c r="D553" s="156" t="s">
        <v>1082</v>
      </c>
      <c r="E553" s="252">
        <v>4</v>
      </c>
      <c r="G553" s="202"/>
      <c r="H553" s="202"/>
      <c r="I553" s="202"/>
      <c r="J553" s="202"/>
      <c r="L553" s="199"/>
      <c r="M553" s="199"/>
    </row>
    <row r="554" spans="1:18" hidden="1" outlineLevel="1" x14ac:dyDescent="0.25">
      <c r="A554" s="250"/>
      <c r="B554" s="251"/>
      <c r="C554" s="252"/>
      <c r="D554" s="189" t="s">
        <v>1083</v>
      </c>
      <c r="E554" s="252"/>
      <c r="G554" s="202"/>
      <c r="H554" s="202"/>
      <c r="I554" s="202"/>
      <c r="J554" s="202"/>
      <c r="L554" s="199"/>
      <c r="M554" s="199"/>
    </row>
    <row r="555" spans="1:18" ht="25.5" hidden="1" outlineLevel="1" x14ac:dyDescent="0.25">
      <c r="A555" s="250"/>
      <c r="B555" s="251"/>
      <c r="C555" s="253"/>
      <c r="D555" s="189" t="s">
        <v>1084</v>
      </c>
      <c r="E555" s="256"/>
      <c r="G555" s="202"/>
      <c r="H555" s="202"/>
      <c r="I555" s="202"/>
      <c r="J555" s="202"/>
      <c r="L555" s="199"/>
      <c r="M555" s="199"/>
    </row>
    <row r="556" spans="1:18" ht="25.5" hidden="1" outlineLevel="1" x14ac:dyDescent="0.25">
      <c r="A556" s="250"/>
      <c r="B556" s="251"/>
      <c r="C556" s="253"/>
      <c r="D556" s="162" t="s">
        <v>1085</v>
      </c>
      <c r="E556" s="256"/>
      <c r="G556" s="202"/>
      <c r="H556" s="202"/>
      <c r="I556" s="202"/>
      <c r="J556" s="202"/>
      <c r="L556" s="199"/>
      <c r="M556" s="199"/>
    </row>
    <row r="557" spans="1:18" hidden="1" outlineLevel="1" x14ac:dyDescent="0.25">
      <c r="A557" s="250"/>
      <c r="B557" s="251"/>
      <c r="C557" s="253" t="s">
        <v>1086</v>
      </c>
      <c r="D557" s="149" t="s">
        <v>1087</v>
      </c>
      <c r="E557" s="256">
        <v>4</v>
      </c>
      <c r="G557" s="202"/>
      <c r="H557" s="202"/>
      <c r="I557" s="202"/>
      <c r="J557" s="202"/>
      <c r="L557" s="199"/>
      <c r="M557" s="199"/>
    </row>
    <row r="558" spans="1:18" hidden="1" outlineLevel="1" x14ac:dyDescent="0.25">
      <c r="A558" s="250"/>
      <c r="B558" s="251"/>
      <c r="C558" s="253"/>
      <c r="D558" s="186" t="s">
        <v>1088</v>
      </c>
      <c r="E558" s="256"/>
      <c r="G558" s="202"/>
      <c r="H558" s="202"/>
      <c r="I558" s="202"/>
      <c r="J558" s="202"/>
      <c r="L558" s="199"/>
      <c r="M558" s="199"/>
    </row>
    <row r="559" spans="1:18" ht="25.5" hidden="1" outlineLevel="1" x14ac:dyDescent="0.25">
      <c r="A559" s="250"/>
      <c r="B559" s="251"/>
      <c r="C559" s="253"/>
      <c r="D559" s="186" t="s">
        <v>1089</v>
      </c>
      <c r="E559" s="256"/>
      <c r="G559" s="202"/>
      <c r="H559" s="202"/>
      <c r="I559" s="202"/>
      <c r="J559" s="202"/>
      <c r="L559" s="199"/>
      <c r="M559" s="199"/>
    </row>
    <row r="560" spans="1:18" hidden="1" outlineLevel="1" x14ac:dyDescent="0.25">
      <c r="A560" s="250"/>
      <c r="B560" s="251"/>
      <c r="C560" s="253"/>
      <c r="D560" s="186" t="s">
        <v>1090</v>
      </c>
      <c r="E560" s="256"/>
      <c r="G560" s="202"/>
      <c r="H560" s="202"/>
      <c r="I560" s="202"/>
      <c r="J560" s="202"/>
      <c r="L560" s="199"/>
      <c r="M560" s="199"/>
    </row>
    <row r="561" spans="1:18" hidden="1" outlineLevel="1" x14ac:dyDescent="0.25">
      <c r="A561" s="250"/>
      <c r="B561" s="251"/>
      <c r="C561" s="253"/>
      <c r="D561" s="186" t="s">
        <v>1091</v>
      </c>
      <c r="E561" s="256"/>
      <c r="G561" s="202"/>
      <c r="H561" s="202"/>
      <c r="I561" s="202"/>
      <c r="J561" s="202"/>
      <c r="L561" s="199"/>
      <c r="M561" s="199"/>
    </row>
    <row r="562" spans="1:18" hidden="1" outlineLevel="1" x14ac:dyDescent="0.25">
      <c r="A562" s="250"/>
      <c r="B562" s="251"/>
      <c r="C562" s="253" t="s">
        <v>1092</v>
      </c>
      <c r="D562" s="149" t="s">
        <v>1093</v>
      </c>
      <c r="E562" s="256">
        <v>3</v>
      </c>
      <c r="G562" s="202"/>
      <c r="H562" s="202"/>
      <c r="I562" s="202"/>
      <c r="J562" s="202"/>
      <c r="L562" s="199"/>
      <c r="M562" s="199"/>
    </row>
    <row r="563" spans="1:18" hidden="1" outlineLevel="1" x14ac:dyDescent="0.25">
      <c r="A563" s="250"/>
      <c r="B563" s="251"/>
      <c r="C563" s="253"/>
      <c r="D563" s="186" t="s">
        <v>1094</v>
      </c>
      <c r="E563" s="256"/>
      <c r="G563" s="202"/>
      <c r="H563" s="202"/>
      <c r="I563" s="202"/>
      <c r="J563" s="202"/>
      <c r="L563" s="199"/>
      <c r="M563" s="199"/>
    </row>
    <row r="564" spans="1:18" hidden="1" outlineLevel="1" x14ac:dyDescent="0.25">
      <c r="A564" s="250"/>
      <c r="B564" s="251"/>
      <c r="C564" s="253"/>
      <c r="D564" s="187" t="s">
        <v>1095</v>
      </c>
      <c r="E564" s="256"/>
      <c r="G564" s="202"/>
      <c r="H564" s="202"/>
      <c r="I564" s="202"/>
      <c r="J564" s="202"/>
      <c r="L564" s="199"/>
      <c r="M564" s="199"/>
    </row>
    <row r="565" spans="1:18" collapsed="1" x14ac:dyDescent="0.25">
      <c r="A565" s="130">
        <v>7.3</v>
      </c>
      <c r="B565" s="131" t="s">
        <v>1096</v>
      </c>
      <c r="C565" s="132"/>
      <c r="D565" s="132"/>
      <c r="E565" s="132"/>
      <c r="G565" s="202">
        <v>3</v>
      </c>
      <c r="H565" s="202">
        <v>5</v>
      </c>
      <c r="I565" s="202">
        <v>2</v>
      </c>
      <c r="J565" s="202">
        <v>4</v>
      </c>
      <c r="L565" s="199">
        <v>5</v>
      </c>
      <c r="M565" s="199">
        <v>9</v>
      </c>
      <c r="O565">
        <f>O566+O573+O579</f>
        <v>1</v>
      </c>
      <c r="P565">
        <f t="shared" ref="P565:R565" si="26">P566+P573+P579</f>
        <v>2.5</v>
      </c>
      <c r="Q565">
        <f t="shared" si="26"/>
        <v>0.5</v>
      </c>
      <c r="R565">
        <f t="shared" si="26"/>
        <v>1</v>
      </c>
    </row>
    <row r="566" spans="1:18" hidden="1" outlineLevel="1" x14ac:dyDescent="0.25">
      <c r="A566" s="243" t="s">
        <v>1097</v>
      </c>
      <c r="B566" s="244" t="s">
        <v>1098</v>
      </c>
      <c r="C566" s="247" t="s">
        <v>1099</v>
      </c>
      <c r="D566" s="181" t="s">
        <v>1100</v>
      </c>
      <c r="E566" s="248">
        <v>1</v>
      </c>
      <c r="G566" s="202"/>
      <c r="H566" s="202"/>
      <c r="I566" s="202"/>
      <c r="J566" s="202"/>
      <c r="L566" s="200"/>
      <c r="M566" s="200"/>
      <c r="O566">
        <v>0.25</v>
      </c>
      <c r="P566">
        <v>0.5</v>
      </c>
      <c r="Q566">
        <v>0</v>
      </c>
      <c r="R566">
        <v>0</v>
      </c>
    </row>
    <row r="567" spans="1:18" hidden="1" outlineLevel="1" x14ac:dyDescent="0.25">
      <c r="A567" s="243"/>
      <c r="B567" s="244"/>
      <c r="C567" s="247"/>
      <c r="D567" s="182" t="s">
        <v>1101</v>
      </c>
      <c r="E567" s="248"/>
      <c r="G567" s="202"/>
      <c r="H567" s="202"/>
      <c r="I567" s="202"/>
      <c r="J567" s="202"/>
      <c r="L567" s="200"/>
      <c r="M567" s="200"/>
    </row>
    <row r="568" spans="1:18" hidden="1" outlineLevel="1" x14ac:dyDescent="0.25">
      <c r="A568" s="243"/>
      <c r="B568" s="244"/>
      <c r="C568" s="247"/>
      <c r="D568" s="182" t="s">
        <v>1102</v>
      </c>
      <c r="E568" s="248"/>
      <c r="G568" s="202"/>
      <c r="H568" s="202"/>
      <c r="I568" s="202"/>
      <c r="J568" s="202"/>
      <c r="L568" s="200"/>
      <c r="M568" s="200"/>
    </row>
    <row r="569" spans="1:18" hidden="1" outlineLevel="1" x14ac:dyDescent="0.25">
      <c r="A569" s="243"/>
      <c r="B569" s="244"/>
      <c r="C569" s="247"/>
      <c r="D569" s="182" t="s">
        <v>1103</v>
      </c>
      <c r="E569" s="248"/>
      <c r="G569" s="202"/>
      <c r="H569" s="202"/>
      <c r="I569" s="202"/>
      <c r="J569" s="202"/>
      <c r="L569" s="200"/>
      <c r="M569" s="200"/>
    </row>
    <row r="570" spans="1:18" hidden="1" outlineLevel="1" x14ac:dyDescent="0.25">
      <c r="A570" s="243"/>
      <c r="B570" s="244"/>
      <c r="C570" s="247"/>
      <c r="D570" s="182" t="s">
        <v>1104</v>
      </c>
      <c r="E570" s="248"/>
      <c r="G570" s="202"/>
      <c r="H570" s="202"/>
      <c r="I570" s="202"/>
      <c r="J570" s="202"/>
      <c r="L570" s="200"/>
      <c r="M570" s="200"/>
    </row>
    <row r="571" spans="1:18" hidden="1" outlineLevel="1" x14ac:dyDescent="0.25">
      <c r="A571" s="243"/>
      <c r="B571" s="244"/>
      <c r="C571" s="247"/>
      <c r="D571" s="182" t="s">
        <v>1105</v>
      </c>
      <c r="E571" s="248"/>
      <c r="G571" s="202"/>
      <c r="H571" s="202"/>
      <c r="I571" s="202"/>
      <c r="J571" s="202"/>
      <c r="L571" s="200"/>
      <c r="M571" s="200"/>
    </row>
    <row r="572" spans="1:18" hidden="1" outlineLevel="1" x14ac:dyDescent="0.25">
      <c r="A572" s="243"/>
      <c r="B572" s="244"/>
      <c r="C572" s="247"/>
      <c r="D572" s="183" t="s">
        <v>1106</v>
      </c>
      <c r="E572" s="248"/>
      <c r="G572" s="202"/>
      <c r="H572" s="202"/>
      <c r="I572" s="202"/>
      <c r="J572" s="202"/>
      <c r="L572" s="200"/>
      <c r="M572" s="200"/>
    </row>
    <row r="573" spans="1:18" ht="25.5" hidden="1" outlineLevel="1" x14ac:dyDescent="0.25">
      <c r="A573" s="243" t="s">
        <v>1107</v>
      </c>
      <c r="B573" s="244" t="s">
        <v>1108</v>
      </c>
      <c r="C573" s="126" t="s">
        <v>1109</v>
      </c>
      <c r="D573" s="147" t="s">
        <v>1110</v>
      </c>
      <c r="E573" s="180">
        <v>2</v>
      </c>
      <c r="G573" s="202"/>
      <c r="H573" s="202"/>
      <c r="I573" s="202"/>
      <c r="J573" s="202"/>
      <c r="L573" s="200"/>
      <c r="M573" s="200"/>
      <c r="O573">
        <v>0.25</v>
      </c>
      <c r="P573">
        <v>1</v>
      </c>
      <c r="Q573">
        <v>0.5</v>
      </c>
      <c r="R573">
        <v>1</v>
      </c>
    </row>
    <row r="574" spans="1:18" hidden="1" outlineLevel="1" x14ac:dyDescent="0.25">
      <c r="A574" s="243"/>
      <c r="B574" s="244"/>
      <c r="C574" s="126" t="s">
        <v>1111</v>
      </c>
      <c r="D574" s="126" t="s">
        <v>1112</v>
      </c>
      <c r="E574" s="126">
        <v>2</v>
      </c>
      <c r="G574" s="202"/>
      <c r="H574" s="202"/>
      <c r="I574" s="202"/>
      <c r="J574" s="202"/>
      <c r="L574" s="200"/>
      <c r="M574" s="200"/>
    </row>
    <row r="575" spans="1:18" hidden="1" outlineLevel="1" x14ac:dyDescent="0.25">
      <c r="A575" s="243"/>
      <c r="B575" s="244"/>
      <c r="C575" s="126" t="s">
        <v>1113</v>
      </c>
      <c r="D575" s="146" t="s">
        <v>1114</v>
      </c>
      <c r="E575" s="126">
        <v>2</v>
      </c>
      <c r="G575" s="202"/>
      <c r="H575" s="202"/>
      <c r="I575" s="202"/>
      <c r="J575" s="202"/>
      <c r="L575" s="200"/>
      <c r="M575" s="200"/>
    </row>
    <row r="576" spans="1:18" hidden="1" outlineLevel="1" x14ac:dyDescent="0.25">
      <c r="A576" s="243"/>
      <c r="B576" s="244"/>
      <c r="C576" s="247" t="s">
        <v>1115</v>
      </c>
      <c r="D576" s="181" t="s">
        <v>1116</v>
      </c>
      <c r="E576" s="249">
        <v>1</v>
      </c>
      <c r="G576" s="202"/>
      <c r="H576" s="202"/>
      <c r="I576" s="202"/>
      <c r="J576" s="202"/>
      <c r="L576" s="200"/>
      <c r="M576" s="200"/>
    </row>
    <row r="577" spans="1:21" hidden="1" outlineLevel="1" x14ac:dyDescent="0.25">
      <c r="A577" s="243"/>
      <c r="B577" s="244"/>
      <c r="C577" s="247"/>
      <c r="D577" s="185" t="s">
        <v>1117</v>
      </c>
      <c r="E577" s="249"/>
      <c r="G577" s="202"/>
      <c r="H577" s="202"/>
      <c r="I577" s="202"/>
      <c r="J577" s="202"/>
      <c r="L577" s="200"/>
      <c r="M577" s="200"/>
    </row>
    <row r="578" spans="1:21" hidden="1" outlineLevel="1" x14ac:dyDescent="0.25">
      <c r="A578" s="243"/>
      <c r="B578" s="244"/>
      <c r="C578" s="247"/>
      <c r="D578" s="184" t="s">
        <v>1118</v>
      </c>
      <c r="E578" s="249"/>
      <c r="G578" s="202"/>
      <c r="H578" s="202"/>
      <c r="I578" s="202"/>
      <c r="J578" s="202"/>
      <c r="L578" s="200"/>
      <c r="M578" s="200"/>
    </row>
    <row r="579" spans="1:21" hidden="1" outlineLevel="1" x14ac:dyDescent="0.25">
      <c r="A579" s="243" t="s">
        <v>1119</v>
      </c>
      <c r="B579" s="244" t="s">
        <v>1120</v>
      </c>
      <c r="C579" s="126" t="s">
        <v>1121</v>
      </c>
      <c r="D579" s="147" t="s">
        <v>1122</v>
      </c>
      <c r="E579" s="126">
        <v>2</v>
      </c>
      <c r="G579" s="202"/>
      <c r="H579" s="202"/>
      <c r="I579" s="202"/>
      <c r="J579" s="202"/>
      <c r="L579" s="200"/>
      <c r="M579" s="200"/>
      <c r="O579">
        <v>0.5</v>
      </c>
      <c r="P579">
        <v>1</v>
      </c>
      <c r="Q579">
        <v>0</v>
      </c>
      <c r="R579">
        <v>0</v>
      </c>
    </row>
    <row r="580" spans="1:21" hidden="1" outlineLevel="1" x14ac:dyDescent="0.25">
      <c r="A580" s="243"/>
      <c r="B580" s="244"/>
      <c r="C580" s="126" t="s">
        <v>1123</v>
      </c>
      <c r="D580" s="126" t="s">
        <v>1124</v>
      </c>
      <c r="E580" s="126">
        <v>2</v>
      </c>
      <c r="G580" s="202"/>
      <c r="H580" s="202"/>
      <c r="I580" s="202"/>
      <c r="J580" s="202"/>
      <c r="L580" s="200"/>
      <c r="M580" s="200"/>
    </row>
    <row r="581" spans="1:21" collapsed="1" x14ac:dyDescent="0.25">
      <c r="F581" s="192" t="s">
        <v>1132</v>
      </c>
      <c r="G581" s="199">
        <f>SUM(G525:G580)</f>
        <v>9</v>
      </c>
      <c r="H581" s="199">
        <f t="shared" ref="H581:J581" si="27">SUM(H525:H580)</f>
        <v>14</v>
      </c>
      <c r="I581" s="199">
        <f t="shared" si="27"/>
        <v>9</v>
      </c>
      <c r="J581" s="199">
        <f t="shared" si="27"/>
        <v>14</v>
      </c>
      <c r="L581" s="199">
        <f>G581+I581</f>
        <v>18</v>
      </c>
      <c r="M581" s="199">
        <f>H581+J581</f>
        <v>28</v>
      </c>
      <c r="O581" s="7">
        <v>5</v>
      </c>
      <c r="P581" s="7">
        <v>10</v>
      </c>
      <c r="Q581" s="7">
        <v>6.5</v>
      </c>
      <c r="R581" s="7">
        <v>10</v>
      </c>
      <c r="T581" s="7">
        <f>O581+Q581</f>
        <v>11.5</v>
      </c>
      <c r="U581" s="7">
        <f>P581+R581</f>
        <v>20</v>
      </c>
    </row>
    <row r="582" spans="1:21" ht="15.75" thickBot="1" x14ac:dyDescent="0.3">
      <c r="F582" s="192"/>
      <c r="G582" s="199"/>
      <c r="H582" s="199"/>
      <c r="I582" s="199"/>
      <c r="J582" s="199"/>
      <c r="L582" s="199"/>
      <c r="M582" s="199"/>
      <c r="O582" s="7"/>
      <c r="P582" s="7"/>
      <c r="Q582" s="7"/>
      <c r="R582" s="7"/>
      <c r="T582" s="7"/>
    </row>
    <row r="583" spans="1:21" x14ac:dyDescent="0.25">
      <c r="D583" s="7" t="s">
        <v>1141</v>
      </c>
      <c r="F583" s="192"/>
      <c r="G583" s="306" t="s">
        <v>1142</v>
      </c>
      <c r="H583" s="283"/>
      <c r="I583" s="283"/>
      <c r="J583" s="283"/>
      <c r="K583" s="284"/>
      <c r="L583" s="269"/>
      <c r="M583" s="285"/>
      <c r="O583" s="306" t="s">
        <v>1143</v>
      </c>
      <c r="P583" s="307"/>
      <c r="Q583" s="307"/>
      <c r="R583" s="307"/>
      <c r="S583" s="269"/>
      <c r="T583" s="269"/>
      <c r="U583" s="270"/>
    </row>
    <row r="584" spans="1:21" x14ac:dyDescent="0.25">
      <c r="D584" s="7"/>
      <c r="F584" s="192"/>
      <c r="G584" s="286"/>
      <c r="H584" s="287"/>
      <c r="I584" s="287"/>
      <c r="J584" s="287"/>
      <c r="K584" s="288"/>
      <c r="L584" s="287" t="s">
        <v>1130</v>
      </c>
      <c r="M584" s="289" t="s">
        <v>1131</v>
      </c>
      <c r="O584" s="308"/>
      <c r="P584" s="309"/>
      <c r="Q584" s="309"/>
      <c r="R584" s="309"/>
      <c r="S584" s="271"/>
      <c r="T584" s="309" t="s">
        <v>1130</v>
      </c>
      <c r="U584" s="310" t="s">
        <v>1131</v>
      </c>
    </row>
    <row r="585" spans="1:21" s="214" customFormat="1" ht="12.75" x14ac:dyDescent="0.2">
      <c r="A585" s="211"/>
      <c r="B585" s="212"/>
      <c r="D585" s="217" t="s">
        <v>285</v>
      </c>
      <c r="E585" s="218"/>
      <c r="F585" s="215"/>
      <c r="G585" s="290">
        <f>G53</f>
        <v>40</v>
      </c>
      <c r="H585" s="291">
        <f>H53</f>
        <v>57</v>
      </c>
      <c r="I585" s="291">
        <f>I53</f>
        <v>78</v>
      </c>
      <c r="J585" s="291">
        <f>J53</f>
        <v>98</v>
      </c>
      <c r="K585" s="291"/>
      <c r="L585" s="292">
        <f>L53</f>
        <v>118</v>
      </c>
      <c r="M585" s="293">
        <f>M53</f>
        <v>155</v>
      </c>
      <c r="N585" s="212"/>
      <c r="O585" s="290">
        <f>O53</f>
        <v>16.5</v>
      </c>
      <c r="P585" s="291">
        <f>P53</f>
        <v>34</v>
      </c>
      <c r="Q585" s="291">
        <f>Q53</f>
        <v>20.5</v>
      </c>
      <c r="R585" s="291">
        <f>R53</f>
        <v>35</v>
      </c>
      <c r="S585" s="291"/>
      <c r="T585" s="292">
        <f>T53</f>
        <v>37</v>
      </c>
      <c r="U585" s="293">
        <f>U53</f>
        <v>69</v>
      </c>
    </row>
    <row r="586" spans="1:21" s="214" customFormat="1" ht="12.75" x14ac:dyDescent="0.2">
      <c r="A586" s="211"/>
      <c r="B586" s="212"/>
      <c r="D586" s="217" t="s">
        <v>286</v>
      </c>
      <c r="E586" s="219"/>
      <c r="F586" s="215"/>
      <c r="G586" s="290">
        <f>G90</f>
        <v>11</v>
      </c>
      <c r="H586" s="291">
        <f>H90</f>
        <v>21</v>
      </c>
      <c r="I586" s="291">
        <f>I90</f>
        <v>6</v>
      </c>
      <c r="J586" s="291">
        <f>J90</f>
        <v>12</v>
      </c>
      <c r="K586" s="291"/>
      <c r="L586" s="292">
        <f>L90</f>
        <v>17</v>
      </c>
      <c r="M586" s="293">
        <f>M90</f>
        <v>33</v>
      </c>
      <c r="N586" s="212"/>
      <c r="O586" s="290">
        <f>O90</f>
        <v>7</v>
      </c>
      <c r="P586" s="291">
        <f>P90</f>
        <v>17</v>
      </c>
      <c r="Q586" s="291">
        <f>Q90</f>
        <v>0</v>
      </c>
      <c r="R586" s="291">
        <f>R90</f>
        <v>0</v>
      </c>
      <c r="S586" s="291"/>
      <c r="T586" s="292">
        <f>T90</f>
        <v>7</v>
      </c>
      <c r="U586" s="293">
        <f>U90</f>
        <v>17</v>
      </c>
    </row>
    <row r="587" spans="1:21" s="214" customFormat="1" ht="12.75" x14ac:dyDescent="0.2">
      <c r="A587" s="211"/>
      <c r="B587" s="212"/>
      <c r="D587" s="217" t="s">
        <v>358</v>
      </c>
      <c r="E587" s="219"/>
      <c r="F587" s="215"/>
      <c r="G587" s="290">
        <f>G230</f>
        <v>27</v>
      </c>
      <c r="H587" s="291">
        <f>H230</f>
        <v>41</v>
      </c>
      <c r="I587" s="291">
        <f>I230</f>
        <v>30</v>
      </c>
      <c r="J587" s="291">
        <f>J230</f>
        <v>44</v>
      </c>
      <c r="K587" s="291"/>
      <c r="L587" s="292">
        <f>L230</f>
        <v>57</v>
      </c>
      <c r="M587" s="293">
        <f>M230</f>
        <v>85</v>
      </c>
      <c r="N587" s="212"/>
      <c r="O587" s="290">
        <f>O230</f>
        <v>26.5</v>
      </c>
      <c r="P587" s="291">
        <f>P230</f>
        <v>58</v>
      </c>
      <c r="Q587" s="291">
        <f>Q230</f>
        <v>55</v>
      </c>
      <c r="R587" s="291">
        <f>R230</f>
        <v>104</v>
      </c>
      <c r="S587" s="291"/>
      <c r="T587" s="292">
        <f>T230</f>
        <v>81.5</v>
      </c>
      <c r="U587" s="293">
        <f>U230</f>
        <v>162</v>
      </c>
    </row>
    <row r="588" spans="1:21" s="214" customFormat="1" ht="12.75" x14ac:dyDescent="0.2">
      <c r="A588" s="211"/>
      <c r="B588" s="212"/>
      <c r="D588" s="217" t="s">
        <v>582</v>
      </c>
      <c r="E588" s="219"/>
      <c r="F588" s="216"/>
      <c r="G588" s="290">
        <f>G419</f>
        <v>34</v>
      </c>
      <c r="H588" s="291">
        <f>H419</f>
        <v>61</v>
      </c>
      <c r="I588" s="291">
        <f>I419</f>
        <v>22</v>
      </c>
      <c r="J588" s="291">
        <f>J419</f>
        <v>39</v>
      </c>
      <c r="K588" s="291"/>
      <c r="L588" s="292">
        <f>L419</f>
        <v>56</v>
      </c>
      <c r="M588" s="293">
        <f>M419</f>
        <v>100</v>
      </c>
      <c r="N588" s="212"/>
      <c r="O588" s="290">
        <f>O419</f>
        <v>19.75</v>
      </c>
      <c r="P588" s="291">
        <f>P419</f>
        <v>42.5</v>
      </c>
      <c r="Q588" s="291">
        <f>Q419</f>
        <v>5</v>
      </c>
      <c r="R588" s="291">
        <f>R419</f>
        <v>20</v>
      </c>
      <c r="S588" s="291"/>
      <c r="T588" s="292">
        <f>T419</f>
        <v>24.75</v>
      </c>
      <c r="U588" s="293">
        <f>U419</f>
        <v>62.5</v>
      </c>
    </row>
    <row r="589" spans="1:21" s="214" customFormat="1" ht="12.75" x14ac:dyDescent="0.2">
      <c r="A589" s="211"/>
      <c r="B589" s="212"/>
      <c r="D589" s="217" t="s">
        <v>872</v>
      </c>
      <c r="E589" s="218"/>
      <c r="F589" s="216"/>
      <c r="G589" s="290">
        <f>G483</f>
        <v>7</v>
      </c>
      <c r="H589" s="291">
        <f>H483</f>
        <v>13</v>
      </c>
      <c r="I589" s="291">
        <f>I483</f>
        <v>7</v>
      </c>
      <c r="J589" s="291">
        <f>J483</f>
        <v>12</v>
      </c>
      <c r="K589" s="291"/>
      <c r="L589" s="292">
        <f>L483</f>
        <v>14</v>
      </c>
      <c r="M589" s="293">
        <f>M483</f>
        <v>25</v>
      </c>
      <c r="N589" s="212"/>
      <c r="O589" s="290">
        <f>O483</f>
        <v>9.5</v>
      </c>
      <c r="P589" s="291">
        <f>P483</f>
        <v>20</v>
      </c>
      <c r="Q589" s="291">
        <f>Q483</f>
        <v>2</v>
      </c>
      <c r="R589" s="291">
        <f>R483</f>
        <v>6</v>
      </c>
      <c r="S589" s="291"/>
      <c r="T589" s="292">
        <f>T483</f>
        <v>11.5</v>
      </c>
      <c r="U589" s="293">
        <f>U483</f>
        <v>26</v>
      </c>
    </row>
    <row r="590" spans="1:21" s="214" customFormat="1" ht="12.75" x14ac:dyDescent="0.2">
      <c r="A590" s="211"/>
      <c r="B590" s="212"/>
      <c r="D590" s="217" t="s">
        <v>986</v>
      </c>
      <c r="E590" s="218"/>
      <c r="F590" s="216"/>
      <c r="G590" s="290">
        <f>G522</f>
        <v>5</v>
      </c>
      <c r="H590" s="291">
        <f>H522</f>
        <v>10</v>
      </c>
      <c r="I590" s="291">
        <f>I522</f>
        <v>3</v>
      </c>
      <c r="J590" s="291">
        <f>J522</f>
        <v>6</v>
      </c>
      <c r="K590" s="291"/>
      <c r="L590" s="292">
        <f>L522</f>
        <v>8</v>
      </c>
      <c r="M590" s="293">
        <f>M522</f>
        <v>16</v>
      </c>
      <c r="N590" s="212"/>
      <c r="O590" s="290">
        <f>O522</f>
        <v>3.5</v>
      </c>
      <c r="P590" s="291">
        <f>P522</f>
        <v>7</v>
      </c>
      <c r="Q590" s="291">
        <f>Q522</f>
        <v>2</v>
      </c>
      <c r="R590" s="291">
        <f>R522</f>
        <v>4</v>
      </c>
      <c r="S590" s="291"/>
      <c r="T590" s="292">
        <f>T522</f>
        <v>5.5</v>
      </c>
      <c r="U590" s="293">
        <f>U522</f>
        <v>11</v>
      </c>
    </row>
    <row r="591" spans="1:21" s="214" customFormat="1" ht="12.75" x14ac:dyDescent="0.2">
      <c r="A591" s="211"/>
      <c r="B591" s="212"/>
      <c r="D591" s="217" t="s">
        <v>1043</v>
      </c>
      <c r="E591" s="219"/>
      <c r="F591" s="216"/>
      <c r="G591" s="290">
        <f>G581</f>
        <v>9</v>
      </c>
      <c r="H591" s="291">
        <f>H581</f>
        <v>14</v>
      </c>
      <c r="I591" s="291">
        <f>I581</f>
        <v>9</v>
      </c>
      <c r="J591" s="291">
        <f>J581</f>
        <v>14</v>
      </c>
      <c r="K591" s="291"/>
      <c r="L591" s="292">
        <f>L581</f>
        <v>18</v>
      </c>
      <c r="M591" s="293">
        <f>M581</f>
        <v>28</v>
      </c>
      <c r="N591" s="212"/>
      <c r="O591" s="290">
        <f>O581</f>
        <v>5</v>
      </c>
      <c r="P591" s="291">
        <f>P581</f>
        <v>10</v>
      </c>
      <c r="Q591" s="291">
        <f>Q581</f>
        <v>6.5</v>
      </c>
      <c r="R591" s="291">
        <f>R581</f>
        <v>10</v>
      </c>
      <c r="S591" s="291"/>
      <c r="T591" s="292">
        <f>T581</f>
        <v>11.5</v>
      </c>
      <c r="U591" s="293">
        <f>U581</f>
        <v>20</v>
      </c>
    </row>
    <row r="592" spans="1:21" x14ac:dyDescent="0.25">
      <c r="D592" s="192" t="s">
        <v>1138</v>
      </c>
      <c r="G592" s="294">
        <f>G581+G522+G483+G419+G230+G90+G53</f>
        <v>133</v>
      </c>
      <c r="H592" s="292">
        <f>H581+H522+H483+H419+H230+H90+H53</f>
        <v>217</v>
      </c>
      <c r="I592" s="292">
        <f>I581+I522+I483+I419+I230+I90+I53</f>
        <v>155</v>
      </c>
      <c r="J592" s="292">
        <f>J581+J522+J483+J419+J230+J90+J53</f>
        <v>225</v>
      </c>
      <c r="K592" s="292"/>
      <c r="L592" s="295">
        <f>L581+L522+L483+L419+L230+L90+L53</f>
        <v>288</v>
      </c>
      <c r="M592" s="296">
        <f>M581+M522+M483+M419+M230+M90+M53</f>
        <v>442</v>
      </c>
      <c r="N592" s="213"/>
      <c r="O592" s="294">
        <f>O581+O522+O483+O419+O230+O90+O53</f>
        <v>87.75</v>
      </c>
      <c r="P592" s="292">
        <f>P581+P522+P483+P419+P230+P90+P53</f>
        <v>188.5</v>
      </c>
      <c r="Q592" s="292">
        <f>Q581+Q522+Q483+Q419+Q230+Q90+Q53</f>
        <v>91</v>
      </c>
      <c r="R592" s="292">
        <f>R581+R522+R483+R419+R230+R90+R53</f>
        <v>179</v>
      </c>
      <c r="S592" s="292"/>
      <c r="T592" s="295">
        <f>T581+T522+T483+T419+T230+T90+T53</f>
        <v>178.75</v>
      </c>
      <c r="U592" s="296">
        <f>U581+U522+U483+U419+U230+U90+U53</f>
        <v>367.5</v>
      </c>
    </row>
    <row r="593" spans="4:21" x14ac:dyDescent="0.25">
      <c r="D593" s="192" t="s">
        <v>1139</v>
      </c>
      <c r="G593" s="297">
        <f>G592/7</f>
        <v>19</v>
      </c>
      <c r="H593" s="298">
        <f t="shared" ref="H593:J593" si="28">H592/7</f>
        <v>31</v>
      </c>
      <c r="I593" s="298">
        <f t="shared" si="28"/>
        <v>22.142857142857142</v>
      </c>
      <c r="J593" s="298">
        <f t="shared" si="28"/>
        <v>32.142857142857146</v>
      </c>
      <c r="K593" s="291"/>
      <c r="L593" s="299">
        <f t="shared" ref="L593" si="29">L592/7</f>
        <v>41.142857142857146</v>
      </c>
      <c r="M593" s="300">
        <f t="shared" ref="M593" si="30">M592/7</f>
        <v>63.142857142857146</v>
      </c>
      <c r="N593" s="212"/>
      <c r="O593" s="297">
        <f t="shared" ref="O593" si="31">O592/7</f>
        <v>12.535714285714286</v>
      </c>
      <c r="P593" s="298">
        <f t="shared" ref="P593" si="32">P592/7</f>
        <v>26.928571428571427</v>
      </c>
      <c r="Q593" s="298">
        <f t="shared" ref="Q593" si="33">Q592/7</f>
        <v>13</v>
      </c>
      <c r="R593" s="298">
        <f t="shared" ref="R593" si="34">R592/7</f>
        <v>25.571428571428573</v>
      </c>
      <c r="S593" s="291"/>
      <c r="T593" s="299">
        <f t="shared" ref="T593" si="35">T592/7</f>
        <v>25.535714285714285</v>
      </c>
      <c r="U593" s="300">
        <f t="shared" ref="U593" si="36">U592/7</f>
        <v>52.5</v>
      </c>
    </row>
    <row r="594" spans="4:21" ht="15.75" thickBot="1" x14ac:dyDescent="0.3">
      <c r="D594" s="192" t="s">
        <v>1140</v>
      </c>
      <c r="G594" s="301">
        <f>G593/5</f>
        <v>3.8</v>
      </c>
      <c r="H594" s="302">
        <f t="shared" ref="H594:M594" si="37">H593/5</f>
        <v>6.2</v>
      </c>
      <c r="I594" s="302">
        <f t="shared" si="37"/>
        <v>4.4285714285714288</v>
      </c>
      <c r="J594" s="302">
        <f t="shared" si="37"/>
        <v>6.4285714285714288</v>
      </c>
      <c r="K594" s="303"/>
      <c r="L594" s="304">
        <f t="shared" si="37"/>
        <v>8.2285714285714295</v>
      </c>
      <c r="M594" s="305">
        <f t="shared" si="37"/>
        <v>12.62857142857143</v>
      </c>
      <c r="N594" s="212"/>
      <c r="O594" s="301">
        <f t="shared" ref="O594" si="38">O593/5</f>
        <v>2.5071428571428571</v>
      </c>
      <c r="P594" s="302">
        <f t="shared" ref="P594" si="39">P593/5</f>
        <v>5.3857142857142852</v>
      </c>
      <c r="Q594" s="302">
        <f t="shared" ref="Q594" si="40">Q593/5</f>
        <v>2.6</v>
      </c>
      <c r="R594" s="302">
        <f t="shared" ref="R594" si="41">R593/5</f>
        <v>5.1142857142857148</v>
      </c>
      <c r="S594" s="303"/>
      <c r="T594" s="304">
        <f t="shared" ref="T594:U594" si="42">T593/5</f>
        <v>5.1071428571428568</v>
      </c>
      <c r="U594" s="305">
        <f t="shared" si="42"/>
        <v>10.5</v>
      </c>
    </row>
  </sheetData>
  <mergeCells count="307">
    <mergeCell ref="T2:U2"/>
    <mergeCell ref="A7:A10"/>
    <mergeCell ref="B7:B10"/>
    <mergeCell ref="A11:A14"/>
    <mergeCell ref="B11:B14"/>
    <mergeCell ref="A15:A18"/>
    <mergeCell ref="B15:B18"/>
    <mergeCell ref="A30:A35"/>
    <mergeCell ref="B30:B35"/>
    <mergeCell ref="A37:A41"/>
    <mergeCell ref="B37:B41"/>
    <mergeCell ref="A42:A45"/>
    <mergeCell ref="B42:B45"/>
    <mergeCell ref="A19:A21"/>
    <mergeCell ref="B19:B21"/>
    <mergeCell ref="A22:A24"/>
    <mergeCell ref="B22:B24"/>
    <mergeCell ref="A25:A26"/>
    <mergeCell ref="B25:B26"/>
    <mergeCell ref="C72:C76"/>
    <mergeCell ref="E72:E76"/>
    <mergeCell ref="A60:A61"/>
    <mergeCell ref="B60:B61"/>
    <mergeCell ref="A62:A63"/>
    <mergeCell ref="B62:B63"/>
    <mergeCell ref="A64:A67"/>
    <mergeCell ref="B64:B67"/>
    <mergeCell ref="A47:A48"/>
    <mergeCell ref="B47:B48"/>
    <mergeCell ref="A50:A52"/>
    <mergeCell ref="B50:B52"/>
    <mergeCell ref="A57:A59"/>
    <mergeCell ref="B57:B59"/>
    <mergeCell ref="A79:A81"/>
    <mergeCell ref="B79:B81"/>
    <mergeCell ref="A82:A83"/>
    <mergeCell ref="B82:B83"/>
    <mergeCell ref="A85:A89"/>
    <mergeCell ref="B85:B89"/>
    <mergeCell ref="A68:A69"/>
    <mergeCell ref="B68:B69"/>
    <mergeCell ref="A71:A77"/>
    <mergeCell ref="B71:B77"/>
    <mergeCell ref="A100:A102"/>
    <mergeCell ref="B100:B102"/>
    <mergeCell ref="A103:A105"/>
    <mergeCell ref="B103:B105"/>
    <mergeCell ref="A106:A109"/>
    <mergeCell ref="B106:B109"/>
    <mergeCell ref="C86:C89"/>
    <mergeCell ref="E86:E89"/>
    <mergeCell ref="A94:A97"/>
    <mergeCell ref="B94:B97"/>
    <mergeCell ref="A98:A99"/>
    <mergeCell ref="B98:B99"/>
    <mergeCell ref="A122:A125"/>
    <mergeCell ref="B122:B125"/>
    <mergeCell ref="B127:B131"/>
    <mergeCell ref="A111:A121"/>
    <mergeCell ref="B111:B121"/>
    <mergeCell ref="C112:C117"/>
    <mergeCell ref="E112:E117"/>
    <mergeCell ref="C119:C121"/>
    <mergeCell ref="E119:E121"/>
    <mergeCell ref="A132:A153"/>
    <mergeCell ref="B132:B153"/>
    <mergeCell ref="C133:C137"/>
    <mergeCell ref="E133:E137"/>
    <mergeCell ref="C138:C141"/>
    <mergeCell ref="E138:E141"/>
    <mergeCell ref="C142:C148"/>
    <mergeCell ref="E142:E148"/>
    <mergeCell ref="C151:C153"/>
    <mergeCell ref="E151:E153"/>
    <mergeCell ref="C169:C172"/>
    <mergeCell ref="E169:E172"/>
    <mergeCell ref="C173:C177"/>
    <mergeCell ref="E173:E177"/>
    <mergeCell ref="C155:C158"/>
    <mergeCell ref="E155:E158"/>
    <mergeCell ref="A160:A166"/>
    <mergeCell ref="B160:B166"/>
    <mergeCell ref="C160:C161"/>
    <mergeCell ref="D160:D161"/>
    <mergeCell ref="E160:E161"/>
    <mergeCell ref="C198:C201"/>
    <mergeCell ref="E198:E201"/>
    <mergeCell ref="C202:C204"/>
    <mergeCell ref="E202:E204"/>
    <mergeCell ref="C205:C212"/>
    <mergeCell ref="E205:E212"/>
    <mergeCell ref="C213:C217"/>
    <mergeCell ref="E213:E217"/>
    <mergeCell ref="C180:C192"/>
    <mergeCell ref="E180:E192"/>
    <mergeCell ref="C194:C197"/>
    <mergeCell ref="E194:E197"/>
    <mergeCell ref="A234:A241"/>
    <mergeCell ref="B234:B241"/>
    <mergeCell ref="C239:C241"/>
    <mergeCell ref="E239:E241"/>
    <mergeCell ref="A242:A244"/>
    <mergeCell ref="B242:B244"/>
    <mergeCell ref="C218:C221"/>
    <mergeCell ref="E218:E221"/>
    <mergeCell ref="C222:C224"/>
    <mergeCell ref="E222:E224"/>
    <mergeCell ref="C226:C229"/>
    <mergeCell ref="E226:E229"/>
    <mergeCell ref="A260:A266"/>
    <mergeCell ref="B260:B266"/>
    <mergeCell ref="C261:C266"/>
    <mergeCell ref="E261:E266"/>
    <mergeCell ref="A267:A270"/>
    <mergeCell ref="B267:B270"/>
    <mergeCell ref="A245:A247"/>
    <mergeCell ref="B245:B247"/>
    <mergeCell ref="A248:A252"/>
    <mergeCell ref="B248:B252"/>
    <mergeCell ref="A254:A258"/>
    <mergeCell ref="B254:B258"/>
    <mergeCell ref="C278:C279"/>
    <mergeCell ref="D278:D279"/>
    <mergeCell ref="E278:E279"/>
    <mergeCell ref="C280:C283"/>
    <mergeCell ref="E280:E283"/>
    <mergeCell ref="C286:C288"/>
    <mergeCell ref="E286:E288"/>
    <mergeCell ref="C289:C294"/>
    <mergeCell ref="A271:A272"/>
    <mergeCell ref="B271:B272"/>
    <mergeCell ref="A274:A277"/>
    <mergeCell ref="B274:B277"/>
    <mergeCell ref="A278:A283"/>
    <mergeCell ref="B278:B283"/>
    <mergeCell ref="E289:E294"/>
    <mergeCell ref="C295:C299"/>
    <mergeCell ref="E295:E299"/>
    <mergeCell ref="C300:C306"/>
    <mergeCell ref="E300:E306"/>
    <mergeCell ref="A309:A313"/>
    <mergeCell ref="B309:B313"/>
    <mergeCell ref="C309:C311"/>
    <mergeCell ref="E309:E311"/>
    <mergeCell ref="C312:C313"/>
    <mergeCell ref="A324:A332"/>
    <mergeCell ref="B324:B332"/>
    <mergeCell ref="C324:C327"/>
    <mergeCell ref="E324:E327"/>
    <mergeCell ref="C328:C332"/>
    <mergeCell ref="E328:E332"/>
    <mergeCell ref="E312:E313"/>
    <mergeCell ref="A315:A322"/>
    <mergeCell ref="B315:B322"/>
    <mergeCell ref="C315:C320"/>
    <mergeCell ref="E315:E320"/>
    <mergeCell ref="C321:C322"/>
    <mergeCell ref="D321:D322"/>
    <mergeCell ref="E321:E322"/>
    <mergeCell ref="A366:A367"/>
    <mergeCell ref="B366:B367"/>
    <mergeCell ref="A369:A373"/>
    <mergeCell ref="B369:B373"/>
    <mergeCell ref="C370:C373"/>
    <mergeCell ref="E370:E373"/>
    <mergeCell ref="C354:C359"/>
    <mergeCell ref="E354:E359"/>
    <mergeCell ref="A360:A365"/>
    <mergeCell ref="B360:B365"/>
    <mergeCell ref="C360:C364"/>
    <mergeCell ref="E360:E364"/>
    <mergeCell ref="B333:B359"/>
    <mergeCell ref="A333:A359"/>
    <mergeCell ref="C333:C342"/>
    <mergeCell ref="E333:E342"/>
    <mergeCell ref="C343:C353"/>
    <mergeCell ref="E343:E353"/>
    <mergeCell ref="A390:A398"/>
    <mergeCell ref="B390:B398"/>
    <mergeCell ref="C390:C395"/>
    <mergeCell ref="E390:E395"/>
    <mergeCell ref="C396:C398"/>
    <mergeCell ref="E396:E398"/>
    <mergeCell ref="A374:A389"/>
    <mergeCell ref="B374:B389"/>
    <mergeCell ref="C374:C378"/>
    <mergeCell ref="E374:E378"/>
    <mergeCell ref="C379:C384"/>
    <mergeCell ref="E379:E384"/>
    <mergeCell ref="C385:C389"/>
    <mergeCell ref="E385:E389"/>
    <mergeCell ref="C414:C416"/>
    <mergeCell ref="E414:E416"/>
    <mergeCell ref="A424:A426"/>
    <mergeCell ref="B424:B426"/>
    <mergeCell ref="B413:B418"/>
    <mergeCell ref="A413:A418"/>
    <mergeCell ref="A400:A411"/>
    <mergeCell ref="B400:B411"/>
    <mergeCell ref="C400:C404"/>
    <mergeCell ref="E400:E404"/>
    <mergeCell ref="C405:C408"/>
    <mergeCell ref="E405:E408"/>
    <mergeCell ref="C409:C411"/>
    <mergeCell ref="E409:E411"/>
    <mergeCell ref="C438:C441"/>
    <mergeCell ref="E438:E441"/>
    <mergeCell ref="C443:C445"/>
    <mergeCell ref="E443:E445"/>
    <mergeCell ref="A427:A435"/>
    <mergeCell ref="B427:B435"/>
    <mergeCell ref="C429:C431"/>
    <mergeCell ref="E429:E431"/>
    <mergeCell ref="C433:C435"/>
    <mergeCell ref="E433:E435"/>
    <mergeCell ref="B457:B465"/>
    <mergeCell ref="C457:C460"/>
    <mergeCell ref="E457:E460"/>
    <mergeCell ref="C461:C465"/>
    <mergeCell ref="E461:E465"/>
    <mergeCell ref="A448:A452"/>
    <mergeCell ref="B448:B452"/>
    <mergeCell ref="C449:C451"/>
    <mergeCell ref="E449:E451"/>
    <mergeCell ref="A453:A456"/>
    <mergeCell ref="B453:B456"/>
    <mergeCell ref="C453:C456"/>
    <mergeCell ref="E453:E456"/>
    <mergeCell ref="A477:A478"/>
    <mergeCell ref="B477:B478"/>
    <mergeCell ref="A480:A482"/>
    <mergeCell ref="B480:B482"/>
    <mergeCell ref="A488:A498"/>
    <mergeCell ref="B488:B498"/>
    <mergeCell ref="C490:C494"/>
    <mergeCell ref="E490:E494"/>
    <mergeCell ref="C495:C498"/>
    <mergeCell ref="A512:A520"/>
    <mergeCell ref="B512:B520"/>
    <mergeCell ref="C512:C515"/>
    <mergeCell ref="E512:E515"/>
    <mergeCell ref="C516:C518"/>
    <mergeCell ref="E516:E518"/>
    <mergeCell ref="E495:E497"/>
    <mergeCell ref="B499:B502"/>
    <mergeCell ref="A504:A510"/>
    <mergeCell ref="B504:B510"/>
    <mergeCell ref="C505:C509"/>
    <mergeCell ref="E505:E509"/>
    <mergeCell ref="A499:A502"/>
    <mergeCell ref="A526:A533"/>
    <mergeCell ref="B526:B533"/>
    <mergeCell ref="C527:C533"/>
    <mergeCell ref="E527:E533"/>
    <mergeCell ref="A535:A548"/>
    <mergeCell ref="B535:B548"/>
    <mergeCell ref="C535:C538"/>
    <mergeCell ref="E535:E538"/>
    <mergeCell ref="C539:C548"/>
    <mergeCell ref="E539:E548"/>
    <mergeCell ref="A579:A580"/>
    <mergeCell ref="B579:B580"/>
    <mergeCell ref="G2:H2"/>
    <mergeCell ref="I2:J2"/>
    <mergeCell ref="A28:A29"/>
    <mergeCell ref="A127:A131"/>
    <mergeCell ref="A566:A572"/>
    <mergeCell ref="B566:B572"/>
    <mergeCell ref="C566:C572"/>
    <mergeCell ref="E566:E572"/>
    <mergeCell ref="A573:A578"/>
    <mergeCell ref="B573:B578"/>
    <mergeCell ref="C576:C578"/>
    <mergeCell ref="E576:E578"/>
    <mergeCell ref="A549:A564"/>
    <mergeCell ref="B549:B564"/>
    <mergeCell ref="C549:C552"/>
    <mergeCell ref="E549:E552"/>
    <mergeCell ref="C553:C556"/>
    <mergeCell ref="E553:E556"/>
    <mergeCell ref="C557:C561"/>
    <mergeCell ref="E557:E561"/>
    <mergeCell ref="C562:C564"/>
    <mergeCell ref="E562:E564"/>
    <mergeCell ref="L2:M2"/>
    <mergeCell ref="O2:P2"/>
    <mergeCell ref="Q2:R2"/>
    <mergeCell ref="G1:M1"/>
    <mergeCell ref="B285:B307"/>
    <mergeCell ref="A285:A307"/>
    <mergeCell ref="B472:B475"/>
    <mergeCell ref="A472:A475"/>
    <mergeCell ref="B436:B447"/>
    <mergeCell ref="A436:A447"/>
    <mergeCell ref="A202:A229"/>
    <mergeCell ref="B179:B201"/>
    <mergeCell ref="A179:A201"/>
    <mergeCell ref="B167:B177"/>
    <mergeCell ref="A167:A177"/>
    <mergeCell ref="B155:B159"/>
    <mergeCell ref="A155:A159"/>
    <mergeCell ref="E472:E473"/>
    <mergeCell ref="A467:A471"/>
    <mergeCell ref="B467:B471"/>
    <mergeCell ref="C472:C473"/>
    <mergeCell ref="D472:D473"/>
    <mergeCell ref="A457:A465"/>
  </mergeCells>
  <pageMargins left="0.7" right="0.7" top="0.75" bottom="0.75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0FE9E-DA64-41D2-82BA-0CCCFC99B755}">
  <dimension ref="A1:E60"/>
  <sheetViews>
    <sheetView workbookViewId="0">
      <selection activeCell="B33" sqref="B33"/>
    </sheetView>
  </sheetViews>
  <sheetFormatPr defaultRowHeight="14.25" x14ac:dyDescent="0.2"/>
  <cols>
    <col min="1" max="1" width="40" customWidth="1"/>
    <col min="2" max="2" width="12.125" customWidth="1"/>
    <col min="3" max="3" width="12.75" customWidth="1"/>
    <col min="4" max="4" width="10.875" bestFit="1" customWidth="1"/>
  </cols>
  <sheetData>
    <row r="1" spans="1:5" ht="26.25" thickBot="1" x14ac:dyDescent="0.3">
      <c r="A1" s="7" t="s">
        <v>172</v>
      </c>
      <c r="B1" s="1" t="s">
        <v>3</v>
      </c>
      <c r="C1" s="1" t="s">
        <v>4</v>
      </c>
      <c r="D1" t="s">
        <v>168</v>
      </c>
      <c r="E1" t="s">
        <v>167</v>
      </c>
    </row>
    <row r="2" spans="1:5" ht="17.25" thickTop="1" thickBot="1" x14ac:dyDescent="0.3">
      <c r="A2" s="73" t="s">
        <v>37</v>
      </c>
      <c r="B2" s="83" t="s">
        <v>35</v>
      </c>
      <c r="C2" s="83" t="s">
        <v>36</v>
      </c>
      <c r="D2" s="74">
        <v>125</v>
      </c>
      <c r="E2" s="74">
        <f>69+118-20</f>
        <v>167</v>
      </c>
    </row>
    <row r="3" spans="1:5" ht="16.5" thickBot="1" x14ac:dyDescent="0.3">
      <c r="A3" s="73" t="s">
        <v>40</v>
      </c>
      <c r="B3" s="80" t="s">
        <v>41</v>
      </c>
      <c r="C3" s="81" t="s">
        <v>42</v>
      </c>
      <c r="D3" s="74">
        <f>11+6</f>
        <v>17</v>
      </c>
      <c r="E3" s="74">
        <f>21+14</f>
        <v>35</v>
      </c>
    </row>
    <row r="4" spans="1:5" ht="16.5" thickBot="1" x14ac:dyDescent="0.3">
      <c r="A4" s="73" t="s">
        <v>64</v>
      </c>
      <c r="B4" s="76" t="s">
        <v>65</v>
      </c>
      <c r="C4" s="77" t="s">
        <v>66</v>
      </c>
      <c r="D4" s="74">
        <f>27+30</f>
        <v>57</v>
      </c>
      <c r="E4" s="74">
        <f>41+44</f>
        <v>85</v>
      </c>
    </row>
    <row r="5" spans="1:5" ht="16.5" thickBot="1" x14ac:dyDescent="0.3">
      <c r="A5" s="73" t="s">
        <v>131</v>
      </c>
      <c r="B5" s="75" t="s">
        <v>129</v>
      </c>
      <c r="C5" s="75" t="s">
        <v>130</v>
      </c>
      <c r="D5" s="74">
        <f>29+22</f>
        <v>51</v>
      </c>
      <c r="E5" s="74">
        <f>61+39</f>
        <v>100</v>
      </c>
    </row>
    <row r="6" spans="1:5" ht="16.5" thickBot="1" x14ac:dyDescent="0.3">
      <c r="A6" s="74" t="s">
        <v>132</v>
      </c>
      <c r="B6" s="89" t="s">
        <v>133</v>
      </c>
      <c r="C6" s="75" t="s">
        <v>134</v>
      </c>
      <c r="D6" s="74">
        <f>14</f>
        <v>14</v>
      </c>
      <c r="E6" s="74">
        <f>25</f>
        <v>25</v>
      </c>
    </row>
    <row r="7" spans="1:5" ht="16.5" thickBot="1" x14ac:dyDescent="0.3">
      <c r="A7" s="73" t="s">
        <v>145</v>
      </c>
      <c r="B7" s="89" t="s">
        <v>146</v>
      </c>
      <c r="C7" s="75" t="s">
        <v>147</v>
      </c>
      <c r="D7" s="9">
        <f>8</f>
        <v>8</v>
      </c>
      <c r="E7" s="9">
        <v>16</v>
      </c>
    </row>
    <row r="8" spans="1:5" ht="16.5" thickBot="1" x14ac:dyDescent="0.3">
      <c r="A8" s="74" t="s">
        <v>156</v>
      </c>
      <c r="B8" s="89" t="s">
        <v>157</v>
      </c>
      <c r="C8" s="75" t="s">
        <v>157</v>
      </c>
      <c r="D8" s="9">
        <v>18</v>
      </c>
      <c r="E8" s="9">
        <v>28</v>
      </c>
    </row>
    <row r="9" spans="1:5" ht="15.75" x14ac:dyDescent="0.2">
      <c r="B9" s="97" t="s">
        <v>169</v>
      </c>
      <c r="C9" s="98"/>
      <c r="D9" s="100">
        <f>SUM(D2:D8)</f>
        <v>290</v>
      </c>
      <c r="E9" s="100">
        <f>SUM(E2:E8)</f>
        <v>456</v>
      </c>
    </row>
    <row r="10" spans="1:5" ht="15.75" x14ac:dyDescent="0.2">
      <c r="B10" s="97" t="s">
        <v>170</v>
      </c>
      <c r="C10" s="98"/>
      <c r="D10" s="99">
        <f>D9/8</f>
        <v>36.25</v>
      </c>
      <c r="E10" s="99">
        <f>E9/8</f>
        <v>57</v>
      </c>
    </row>
    <row r="11" spans="1:5" ht="15.75" x14ac:dyDescent="0.2">
      <c r="B11" s="97" t="s">
        <v>171</v>
      </c>
      <c r="C11" s="98"/>
      <c r="D11" s="99">
        <f>D10/5</f>
        <v>7.25</v>
      </c>
      <c r="E11" s="99">
        <f>E10/5</f>
        <v>11.4</v>
      </c>
    </row>
    <row r="26" spans="1:5" ht="15.75" x14ac:dyDescent="0.25">
      <c r="A26" s="78"/>
      <c r="B26" s="78"/>
      <c r="C26" s="78"/>
      <c r="D26" s="78"/>
      <c r="E26" s="78"/>
    </row>
    <row r="40" spans="1:5" ht="15.75" x14ac:dyDescent="0.25">
      <c r="A40" s="78"/>
      <c r="B40" s="78"/>
      <c r="C40" s="78"/>
      <c r="D40" s="78"/>
      <c r="E40" s="78"/>
    </row>
    <row r="60" spans="1:5" ht="15.75" x14ac:dyDescent="0.25">
      <c r="A60" s="74"/>
      <c r="B60" s="74"/>
      <c r="C60" s="74"/>
      <c r="D60" s="74"/>
      <c r="E60" s="74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4C6AB7F4ADAA4ABC48D93214FE8FD2" ma:contentTypeVersion="16" ma:contentTypeDescription="Create a new document." ma:contentTypeScope="" ma:versionID="4d64db8acb34b7d8d982d21242169ba5">
  <xsd:schema xmlns:xsd="http://www.w3.org/2001/XMLSchema" xmlns:xs="http://www.w3.org/2001/XMLSchema" xmlns:p="http://schemas.microsoft.com/office/2006/metadata/properties" xmlns:ns2="ac5f8115-f13f-4d01-aff4-515a67108c33" xmlns:ns3="06022411-6e02-423b-85fd-39e0748b9219" targetNamespace="http://schemas.microsoft.com/office/2006/metadata/properties" ma:root="true" ma:fieldsID="8ea6b26a7e32588774012f97fb8a86a1" ns2:_="" ns3:_="">
    <xsd:import namespace="ac5f8115-f13f-4d01-aff4-515a67108c33"/>
    <xsd:import namespace="06022411-6e02-423b-85fd-39e0748b92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5f8115-f13f-4d01-aff4-515a67108c3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31604d76-ecdf-464b-8720-89396eb59a6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022411-6e02-423b-85fd-39e0748b9219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f2b8b40-6d33-49af-abef-1171a80bfd6f}" ma:internalName="TaxCatchAll" ma:showField="CatchAllData" ma:web="06022411-6e02-423b-85fd-39e0748b92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9E414F3-68CF-4C2C-AF48-58FC2DA4F761}"/>
</file>

<file path=customXml/itemProps2.xml><?xml version="1.0" encoding="utf-8"?>
<ds:datastoreItem xmlns:ds="http://schemas.openxmlformats.org/officeDocument/2006/customXml" ds:itemID="{0143F9AB-6455-4564-A77E-7A95230657E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Sheet3</vt:lpstr>
      <vt:lpstr>Sheet2</vt:lpstr>
      <vt:lpstr>Sheet1!_Toc111253250</vt:lpstr>
    </vt:vector>
  </TitlesOfParts>
  <Company>Australian Maritime Safety Authority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Abercrombie, Kerrie</dc:creator>
  <cp:lastModifiedBy>Abercrombie, Kerrie</cp:lastModifiedBy>
  <dcterms:created xsi:type="dcterms:W3CDTF">2022-08-23T05:36:29Z</dcterms:created>
  <dcterms:modified xsi:type="dcterms:W3CDTF">2022-09-12T10:04:10Z</dcterms:modified>
</cp:coreProperties>
</file>